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FORMULARIO 22 Y FORMULARIO 29\"/>
    </mc:Choice>
  </mc:AlternateContent>
  <xr:revisionPtr revIDLastSave="0" documentId="13_ncr:1_{74A3F67C-E064-491A-B276-AC26092268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29" sheetId="5" r:id="rId1"/>
  </sheets>
  <definedNames>
    <definedName name="_xlnm.Print_Area" localSheetId="0">'F29'!$B$1:$T$212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0" i="5" l="1"/>
  <c r="S207" i="5" l="1"/>
  <c r="S212" i="5"/>
  <c r="S173" i="5"/>
  <c r="S172" i="5"/>
  <c r="S82" i="5" l="1"/>
  <c r="N82" i="5"/>
  <c r="S79" i="5"/>
  <c r="S39" i="5"/>
  <c r="S187" i="5"/>
  <c r="S186" i="5"/>
  <c r="S185" i="5"/>
  <c r="S184" i="5"/>
  <c r="S183" i="5"/>
  <c r="S151" i="5"/>
  <c r="S190" i="5"/>
  <c r="S191" i="5"/>
  <c r="S192" i="5"/>
  <c r="S193" i="5"/>
  <c r="S194" i="5"/>
  <c r="S163" i="5"/>
  <c r="S139" i="5"/>
  <c r="S111" i="5"/>
  <c r="G82" i="5" l="1"/>
  <c r="S123" i="5"/>
  <c r="J139" i="5"/>
  <c r="S165" i="5"/>
  <c r="S189" i="5"/>
  <c r="J173" i="5" l="1"/>
  <c r="J165" i="5"/>
  <c r="S195" i="5" l="1"/>
  <c r="S196" i="5" l="1"/>
</calcChain>
</file>

<file path=xl/sharedStrings.xml><?xml version="1.0" encoding="utf-8"?>
<sst xmlns="http://schemas.openxmlformats.org/spreadsheetml/2006/main" count="399" uniqueCount="240">
  <si>
    <t>Apellido Paterno o Razón Social</t>
  </si>
  <si>
    <t>Apellido Materno</t>
  </si>
  <si>
    <t>Nombres</t>
  </si>
  <si>
    <t>DÉBITOS y VENTAS</t>
  </si>
  <si>
    <t>VENTAS Y/O SERVICIOS PRESTADOS</t>
  </si>
  <si>
    <t>INFORMACIÓN DE INGRESOS</t>
  </si>
  <si>
    <t>IMPUESTO AL VALOR AGREGADO D.L.825/74</t>
  </si>
  <si>
    <t>Cantidad de Documentos</t>
  </si>
  <si>
    <t>Monto Neto</t>
  </si>
  <si>
    <t>Exportaciones</t>
  </si>
  <si>
    <t>Ventas y/o Servicios prestados Exentos, o No Gravados del giro</t>
  </si>
  <si>
    <t>Ventas con retención sobre el margen de comercialización (contribuyentes retenidos)</t>
  </si>
  <si>
    <t>Ventas y/o Servicios prestados exentos o No Gravados que no son del giro</t>
  </si>
  <si>
    <t>Facturas de Compra recibidas con retención total (contribuyentes retenidos) y Factura de Inicio emitida</t>
  </si>
  <si>
    <t>Facturas de compras recibidas con retención parcial (Total neto según línea Nº16)</t>
  </si>
  <si>
    <t>GENERA DÉBITO</t>
  </si>
  <si>
    <t>Débito</t>
  </si>
  <si>
    <t>Facturas emitidas por ventas y servicios del giro, o por cuenta de terceros</t>
  </si>
  <si>
    <t>+</t>
  </si>
  <si>
    <t>Facturas emitidas por la venta de bienes inmuebles afectas a IVA</t>
  </si>
  <si>
    <t>Facturas y Notas de Débitos por ventas y servicios que no son del giro (activo fijo y otros)</t>
  </si>
  <si>
    <t>Boletas</t>
  </si>
  <si>
    <t>Comprobantes o Recibos de Pago generados en transacciones pagadas a través de medios electrónicos</t>
  </si>
  <si>
    <t>Notas de Débito emitidas asociadas al giro</t>
  </si>
  <si>
    <t>Notas de Crédito emitidas por Facturas asociadas al giro</t>
  </si>
  <si>
    <t>-</t>
  </si>
  <si>
    <t>Notas de Crédito emitidas por Vales de máquinas autorizadas por el Servicio</t>
  </si>
  <si>
    <t>Notas de Crédito emitidas por ventas y servicios que no son del giro (activo fijo y otros)</t>
  </si>
  <si>
    <t>Facturas de Compra recibidas con retención parcial (contribuyentes retenidos)</t>
  </si>
  <si>
    <t>Liquidación y Liquidación Factura</t>
  </si>
  <si>
    <t>Adiciones al Débito Fiscal del mes, originadas en devoluciones excesivas registradas en otros períodos por Art.27 bis</t>
  </si>
  <si>
    <t>Restitución Adicional por proporción de operaciones exentas y/o no gravadas por concepto Art.27 bis, inc.2º (Ley 19.738/01)</t>
  </si>
  <si>
    <t>Reintegro del Impuesto de Timbres y Estampillas, Art. 3º Ley N° 20.259 e IVA determinado en el Arrendamiento esporádico de BBRR amoblados</t>
  </si>
  <si>
    <t>Adiciones al Débito por IEPD. Ley 20.765</t>
  </si>
  <si>
    <t>M3</t>
  </si>
  <si>
    <t>Base</t>
  </si>
  <si>
    <t>Variable</t>
  </si>
  <si>
    <t>TOTAL DEBITOS</t>
  </si>
  <si>
    <t>=</t>
  </si>
  <si>
    <t>COMPRAS Y/O SERVICIOS UTILIZADOS</t>
  </si>
  <si>
    <t>IMPUESTO AL VALOR AGREGADO D.L. 825/74</t>
  </si>
  <si>
    <t>CON DERECHO A CRÉDITO</t>
  </si>
  <si>
    <t>SIN DERECHO A CRÉDITO</t>
  </si>
  <si>
    <t>IVA por documentos electrónicos recibidos</t>
  </si>
  <si>
    <t>SIN DERECHO A CRÉDITO FISCAL</t>
  </si>
  <si>
    <t>Internas afectas</t>
  </si>
  <si>
    <t>Importaciones</t>
  </si>
  <si>
    <t>Internas exentas, o no gravadas</t>
  </si>
  <si>
    <t>CON DERECHO A CRÉDITO FISCAL</t>
  </si>
  <si>
    <t>INTERNAS</t>
  </si>
  <si>
    <t>Crédito, Recuperación y Reintegro</t>
  </si>
  <si>
    <t>Facturas recibidas del giro y Facturas de compra emitidas</t>
  </si>
  <si>
    <t>Facturas recibidas de Proveedores: Supermercados y Comercios similares, Art.23 Nº4 D.L.825, de 1974 (Ley Nº20.780)</t>
  </si>
  <si>
    <t>Facturas recibidas por Adquisición o Construcción de Bienes Inmuebles, Art.8º transitorio (Ley Nº20.780)</t>
  </si>
  <si>
    <t>Facturas activo fijo</t>
  </si>
  <si>
    <t>Notas de Crédito recibidas</t>
  </si>
  <si>
    <t>Notas de Débito recibidas</t>
  </si>
  <si>
    <t>IMPORTACIONES</t>
  </si>
  <si>
    <t>Declaraciones de Ingreso (DIN) importaciones del giro</t>
  </si>
  <si>
    <t>Declaraciones de Ingreso (DIN) importaciones de activo fijo</t>
  </si>
  <si>
    <t>Remanente Crédito Fiscal mes anterior</t>
  </si>
  <si>
    <t>Devolución Solicitud Art. 36 (Exportadores)</t>
  </si>
  <si>
    <t>Devolución Solicitud Art. 27 bis (Activo fijo)</t>
  </si>
  <si>
    <t>Certificado Imputación Art. 27 bis (Activo fijo)</t>
  </si>
  <si>
    <t>Devolución Solicitud Art. 3º (Cambio de Sujeto)</t>
  </si>
  <si>
    <t>Devolución Solicitud Ley Nº 20.258, por remanente CF IVA, originado en Impuesto específico Petroleo Diesel (Generadoras Eléctricas)</t>
  </si>
  <si>
    <t>Monto Reintegrado por Devolución Indebida de Crédito Fiscal D.S. 348 (Exportadores)</t>
  </si>
  <si>
    <t>LEY 20.765</t>
  </si>
  <si>
    <t>M3 COMPRADOS CON DERECHO A CRÉDITO</t>
  </si>
  <si>
    <t>COMPONENTES DEL IMPUESTO</t>
  </si>
  <si>
    <t>Recuperación de Impuesto Específico al Petróleo Diesel (Art. 7º Ley 18.502, Arts.1º y 3º D.S. Nº 311/86)</t>
  </si>
  <si>
    <t>Recuperación Impuesto Específico Petróleo Diesel soportado por Transportistas de Carga (Art. 2º Ley Nº19.764)</t>
  </si>
  <si>
    <t>Crédito del Art.11º Ley 18.211 (correspondiente a Zona Franca de Extensión)</t>
  </si>
  <si>
    <t>Crédito por Impuesto de Timbres y Estampillas, Art. 3º Ley Nº 20.259</t>
  </si>
  <si>
    <t>Crédito por IVA restituido a aportantes sin domicilio ni residencia en Chile (Art. 83, del artículo primero Ley 20.712)</t>
  </si>
  <si>
    <t>TOTAL CRÉDITOS</t>
  </si>
  <si>
    <t>IMPUESTO DETERMINADO</t>
  </si>
  <si>
    <t>Remanente de crédito fiscal para el período siguiente</t>
  </si>
  <si>
    <t>Postergación pago del IVA</t>
  </si>
  <si>
    <t>IVA determinado</t>
  </si>
  <si>
    <t>Restitución de devolución por concepto de Art. 27 ter D.L. 825, de 1974, inc. 2º (Ley Nº 20.720)</t>
  </si>
  <si>
    <t>IMPUESTO A LA RENTA D.L. 824/74</t>
  </si>
  <si>
    <t>RETENCIONES</t>
  </si>
  <si>
    <t>Retención Impuesto Primera Categoría por rentas de capitales mobiliarios del Art.20 Nº2, según Art.73 LIR</t>
  </si>
  <si>
    <t>Retención Impuesto Único a los Trabajadores, según Art. 74 Nº 1 LIR</t>
  </si>
  <si>
    <t>Créditos</t>
  </si>
  <si>
    <t>Donación Art. 8º Ley 18.985/2013</t>
  </si>
  <si>
    <t>Donación Ley 20.444/2010</t>
  </si>
  <si>
    <t>Impuesto Único 2da. Categoría a Pagar</t>
  </si>
  <si>
    <t>Retención de Impuesto con tasa del 10% sobre las rentas del Art. 42 Nº2, según Art. 74 Nº2 LIR</t>
  </si>
  <si>
    <t>Retención de Impuesto con tasa del 10% sobre las rentas del Art. 48, según Art. 74 N° 3 LIR</t>
  </si>
  <si>
    <t>Retención sobre retiros de Ahorro Previsional Voluntario del Art. 42 bis LIR (tasa 15%)</t>
  </si>
  <si>
    <t>PPM</t>
  </si>
  <si>
    <t>Acogido a suspensión PPM (Art 1ºbis Ley 19.420 y 1ºbis Ley 19.606)</t>
  </si>
  <si>
    <t>Monto Pérdida Art. 90</t>
  </si>
  <si>
    <t>Base Imponible</t>
  </si>
  <si>
    <t>Tasa</t>
  </si>
  <si>
    <t>Crédito / Tope Suspensión PPM (Arts. 1°bis Leyes 19.420 y 19.606)</t>
  </si>
  <si>
    <t>PPM Neto Determinado</t>
  </si>
  <si>
    <t>1ra. Categoría Art. 84 a)</t>
  </si>
  <si>
    <t>Mineros, Art.84 a)</t>
  </si>
  <si>
    <t>Explotador Minero Art. 84 h)</t>
  </si>
  <si>
    <t>Transportistas acogidos a Renta Presunta, Art 84, e) y f) (tasa de 0,3%)</t>
  </si>
  <si>
    <t>Crédito del Mes</t>
  </si>
  <si>
    <t>Remanente Mes Anterior</t>
  </si>
  <si>
    <t>Remanente Período Siguiente</t>
  </si>
  <si>
    <t>Crédito Capacitación, Ley 19.518/97</t>
  </si>
  <si>
    <t>Crédito a Imputar</t>
  </si>
  <si>
    <t>2da. Categoría Art. 84, b) (tasa 10%)</t>
  </si>
  <si>
    <t>Taller artesanal Art.84, c) (tasa de 1,5% o 3%)</t>
  </si>
  <si>
    <t>Sub total impuesto determinado anverso. (Suma de las líneas 49 a 64, columna Impuesto y/o PPM determinado)</t>
  </si>
  <si>
    <t>SISTEMA DE TRIBUTACIÓN SIMPLIFICADA DEL IVA, ART. 29 D.L. 825</t>
  </si>
  <si>
    <t>Ventas del período</t>
  </si>
  <si>
    <t>Crédito del período</t>
  </si>
  <si>
    <t>IVA determinado por concepto de Tributación Simplificada</t>
  </si>
  <si>
    <t>IMPUESTO ADICIONAL ART. 37 D.L. 825</t>
  </si>
  <si>
    <t>Letras e), h), i), l) (tasa 15%)</t>
  </si>
  <si>
    <t>Letra j) (tasa 50%)</t>
  </si>
  <si>
    <t>Débito de Impuesto Adicional Ventas Art. 37 letras a), b) y c) y Art. 40 D.L.825 (tasa 15%)</t>
  </si>
  <si>
    <t>Crédito de Impuesto Adicional Art.37 letras a), b) y c) D.L. 825</t>
  </si>
  <si>
    <t>Monto reintegrado por devolución indebida de crédito por exportadores D.L. 825</t>
  </si>
  <si>
    <t>Remanente crédito Art. 37 mes anterior D.L.825</t>
  </si>
  <si>
    <t>Devolución Solicitud Art.36 relativa al Impuesto Adicional Art.37 letras a), b) y c) D.L. 825</t>
  </si>
  <si>
    <t>Remanente crédito impuesto Art.37 para período siguiente</t>
  </si>
  <si>
    <t>Impuesto Adicional Art. 37 y Art. 40 determinado</t>
  </si>
  <si>
    <t>IMPUESTO ADICIONAL ART. 42 D.L. 825</t>
  </si>
  <si>
    <t>DÉBITOS</t>
  </si>
  <si>
    <t>Pisco, Licores, Whisky y Aguardiente (tasa 31,5%)</t>
  </si>
  <si>
    <t>Vinos, Champaña, Chichas (tasa 20,5%)</t>
  </si>
  <si>
    <t>Cervezas (tasa 20,5%)</t>
  </si>
  <si>
    <t>Bebidas analcohólicas (tasa 10%)</t>
  </si>
  <si>
    <t>Bebidas analcohólicas elevado contenido azúcares (tasa 18%)</t>
  </si>
  <si>
    <t>Notas de Débito emitidas</t>
  </si>
  <si>
    <t>Notas de Crédito emitidas por Facturas</t>
  </si>
  <si>
    <t>Total Débitos Art. 42 DL 825</t>
  </si>
  <si>
    <t>TOTAL CRÉDITO RECARGADO EN FACTURAS RECIBIDAS</t>
  </si>
  <si>
    <t>CRÉDITO IMPUTABLE DEL PERIODO</t>
  </si>
  <si>
    <t>Remanente crédito Art.42 mes anterior</t>
  </si>
  <si>
    <t>Devolución Art. 36 D.L.825 relativas impuesto Art.42</t>
  </si>
  <si>
    <t>Monto reintegrado devoluciones indebidas de crédito por exportaciones</t>
  </si>
  <si>
    <t>Total créditos Art.42 DL 825</t>
  </si>
  <si>
    <t>Remanente crédito Imp. Adic. Art.42 para período siguiente</t>
  </si>
  <si>
    <t>Impuesto Adicional Art.42 determinado</t>
  </si>
  <si>
    <t>CAMBIO DE SUJETO D.L. 825</t>
  </si>
  <si>
    <t>ANTICIPO CAMBIO DE SUJETO (CONTRIBUYENTES RETENIDOS)</t>
  </si>
  <si>
    <t>IVA anticipado del período</t>
  </si>
  <si>
    <t>Remanente del mes anterior</t>
  </si>
  <si>
    <t>Devolución del mes anterior</t>
  </si>
  <si>
    <t>Total de Anticipo</t>
  </si>
  <si>
    <t>Remanente Anticipos Cambio Sujeto para período siguiente.</t>
  </si>
  <si>
    <t>Anticipo a imputar</t>
  </si>
  <si>
    <t>CAMBIO DE SUJETO (AGENTE RETENEDOR)</t>
  </si>
  <si>
    <t>IVA total retenido a terceros (tasa Art. 14 DL 825)</t>
  </si>
  <si>
    <t>IVA parcial retenido a terceros (según tasa)</t>
  </si>
  <si>
    <t>IVA Retenido por notas de crédito emitidas</t>
  </si>
  <si>
    <t>Retención de margen de comercialización</t>
  </si>
  <si>
    <t>Retención Anticipo de Cambio de Sujeto</t>
  </si>
  <si>
    <t>Retención Cambio de Sujeto</t>
  </si>
  <si>
    <t>CRÉDITOS ESPECIALES</t>
  </si>
  <si>
    <t>Crédito por Sistemas Solares Térmicos, Ley 20.365</t>
  </si>
  <si>
    <t>Remanente mes anterior</t>
  </si>
  <si>
    <t>Total Crédito</t>
  </si>
  <si>
    <t>Imputación del Pago Patente Aguas Ley 20.017</t>
  </si>
  <si>
    <t>Cotización Adicional Ley 18.566</t>
  </si>
  <si>
    <t>Crédito Especial Empresas Constructoras</t>
  </si>
  <si>
    <t>TOTAL DETERMINADO</t>
  </si>
  <si>
    <t>REMANENTE CRÉDITOS ESPECIALES</t>
  </si>
  <si>
    <t>Remanente Crédito por Sistemas Solares Térmicos, Ley 20.365</t>
  </si>
  <si>
    <t>Remanente periodo siguiente Patente Aguas, Ley 20.017</t>
  </si>
  <si>
    <t>Remanente Crédito Especial Empresas Constructoras</t>
  </si>
  <si>
    <t>Más IPC</t>
  </si>
  <si>
    <t>Más Intereses y multas</t>
  </si>
  <si>
    <t>TOTAL A PAGAR CON RECARGO</t>
  </si>
  <si>
    <t>PERIODO TRIBUTARIO</t>
  </si>
  <si>
    <t>ROL UNICO TRIBUTARIO</t>
  </si>
  <si>
    <t>MES</t>
  </si>
  <si>
    <t>Año</t>
  </si>
  <si>
    <t>FOLIO</t>
  </si>
  <si>
    <t>Restitución Adicional por proporción de operaciones exentas y/o no gravadas por concepto Reembolso Remanente CF IVA (Ley 21,256)</t>
  </si>
  <si>
    <t>Notas de Crédito recibidas y Notas de credito emitidas por retencion de cambio de sujeto</t>
  </si>
  <si>
    <t>Notas de Débito recibidas y Notas de Debito emitidas por retencion de cambio de sujeto</t>
  </si>
  <si>
    <t>Devolución Solicitud Reembolso Remanente de Credito Fiscal IVA</t>
  </si>
  <si>
    <t>POSTERGACION DE IVA (LEY 20.780)</t>
  </si>
  <si>
    <t>POSTERGACION DE IVA EN 12 CUOTAS (LEY 21.207)</t>
  </si>
  <si>
    <t>Saldo de IVA postergado en 12 cuotas</t>
  </si>
  <si>
    <t>Monto de IVA postergado en 12 cuotas.</t>
  </si>
  <si>
    <t>Monto cuota a pagar por IVA postergado.</t>
  </si>
  <si>
    <t>Certificado Imputacion Art. 27 ter D.L. 825 de 1974, inc. 1 ° (Ley N° 20.720)</t>
  </si>
  <si>
    <t>Renta Liquida Provisional inciso final de la letra a) del art. 84 de la LIR, Ley N° 21.210</t>
  </si>
  <si>
    <t>Recup. Peajes Transportistas Pasajeros, Ley 19.763</t>
  </si>
  <si>
    <t>Credito por desembolsos directores trazabilidad</t>
  </si>
  <si>
    <t>Condonacion</t>
  </si>
  <si>
    <t>N° Resolucion</t>
  </si>
  <si>
    <t>Monto Condonacion</t>
  </si>
  <si>
    <t>Vigencia</t>
  </si>
  <si>
    <t>Porcentaje</t>
  </si>
  <si>
    <t>TOTAL A PAGAR DENTRO DEL PLAZO LEGAL (Suma lineas 1 a la 65)</t>
  </si>
  <si>
    <t>Remanente Credito por desembolsos directos trazabilidad</t>
  </si>
  <si>
    <t>76123456-7</t>
  </si>
  <si>
    <t xml:space="preserve">REYLAND CONSULTORES </t>
  </si>
  <si>
    <t>Monto total IVA postergado en (6 o 12) cuotas</t>
  </si>
  <si>
    <t>Cuota postergada cod (780)</t>
  </si>
  <si>
    <t>POSTERGACION DE IVA EN 6 o 12 CUOTAS (D.S. 420 MH y D.S 997 MH)</t>
  </si>
  <si>
    <t>MONTO TOTAL DE IVA POSTERGADO EN COBRO, (6 o 12) CUOTAS</t>
  </si>
  <si>
    <t>Postergar cuota cod. (780)</t>
  </si>
  <si>
    <t>Monto total IVA postergado (Ley 20.780) en (6 o 12) cuotas</t>
  </si>
  <si>
    <t>Monto total IVA postergado (Ley 21.207) en (6 o 12) cuotas</t>
  </si>
  <si>
    <t>Monto total IVA postergado (DIN) en (6 o 12) cuotas</t>
  </si>
  <si>
    <t>Monto total IVA postergado (Tributacion simplificada) en (6 o 12) cuotas</t>
  </si>
  <si>
    <t>Monto postergado pendiente de cobro (Ley 21.210)</t>
  </si>
  <si>
    <t>Cuota postergada cod (783)</t>
  </si>
  <si>
    <t>Postergar cuota cod. (783)</t>
  </si>
  <si>
    <t>Monto postergado pendiente de cobro (DIN)</t>
  </si>
  <si>
    <t>Monto postergado pendiente de cobro (Trib. Simpli)</t>
  </si>
  <si>
    <t>Cuota postergada cod (785)</t>
  </si>
  <si>
    <t>Cuota postergada cod (787)</t>
  </si>
  <si>
    <t>Cuota postergada cod (789)</t>
  </si>
  <si>
    <t>Postergar cuota cod. (785)</t>
  </si>
  <si>
    <t>Postergar cuota cod. (787)</t>
  </si>
  <si>
    <t>Postergar cuota cod. (789)</t>
  </si>
  <si>
    <t>Retención sobre rentas del Art. 42 Nº1 LIR con tasa del 3%, por reintegro del préstamo tasa 0%, según art. 9º letra a) Ley Nº 21.252</t>
  </si>
  <si>
    <t>Retención sobre rentas del Art. 42 Nº2 LIR con tasa del 3%, por reintegro del préstamo tasa 0%, según art. 7º Ley Nº 21.242 y art. 9º letra b) Ley Nº 21.252</t>
  </si>
  <si>
    <t>Retención a Suplementos, según Art. 74 Nº 5 (tasa 0,5%) LIR</t>
  </si>
  <si>
    <t>Retención por compra de productos mineros, según Art. 74 Nº 6 LIR</t>
  </si>
  <si>
    <t>Retención sobre rescates y otras cantidades pagadas en cumplimiento de seguros dotales y seguros de vida con ahorro del Nº 3 del artículo 17 de la LIR (tasa 15%)</t>
  </si>
  <si>
    <t>1ra Categoría. Art. 84 letra a) y 14 letra D) Nº 3 letra (k) y Nº 8 letra (a) numeral (viii) LIR, con tasa 3%, por reitegro de préstamo tasa 0%, segun art. 9º letra c) Ley Nº 21.252</t>
  </si>
  <si>
    <t>2da. Categoría. Art. 84 letra b) LIR con tasa 3%, por reintegro de préstamo tasa 0%, según art. 7º Ley Nº 21.242 y art. 9º letra b) Ley Nº 21.252</t>
  </si>
  <si>
    <t>CAMBIO ESPECIAL DE SUJETO (Inciso 7°, Art. 3° D.L. 825)</t>
  </si>
  <si>
    <t>IVA retenido a terceros con retención total en el período (inciso 7° del Art. 3° del D.L. 825)</t>
  </si>
  <si>
    <t>Ajustes por concepto de IVA asociado a reversiones y contracargos (disputas) solucionadas en el período.</t>
  </si>
  <si>
    <t>Valor nominal del remanente de ajuste (código 104 del período anterior).</t>
  </si>
  <si>
    <t>Monto neto de IVA retenido en el período.</t>
  </si>
  <si>
    <t>Remanente de ajuste para el próximo período.</t>
  </si>
  <si>
    <t>Remanente Cotización Adicional Ley 18.566/86(tasa Art.14 DL 825/74)</t>
  </si>
  <si>
    <t>Remanente Recuperación de Peajes Transportistas Pasajeros Ley 19.764/01</t>
  </si>
  <si>
    <t>X</t>
  </si>
  <si>
    <t>contacto@reylandconsultores.cl</t>
  </si>
  <si>
    <t>https://www.youtube.com/@reylandconsultores/videos</t>
  </si>
  <si>
    <t>Si necesita un Sistema Contabilidad y remuneraciones para 50 trabajadores en Excel, puede pedir una cotizacion a nuestro correo.</t>
  </si>
  <si>
    <t>Pueden ver videos del sistema en nuestro Canal de youtube.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</si>
</sst>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#&quot;.&quot;###&quot;.&quot;###&quot;-&quot;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DF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165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165" fontId="5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165" fontId="7" fillId="4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165" fontId="6" fillId="4" borderId="8" xfId="1" applyNumberFormat="1" applyFont="1" applyFill="1" applyBorder="1" applyAlignment="1" applyProtection="1">
      <alignment horizontal="right" vertical="center" wrapText="1"/>
      <protection locked="0"/>
    </xf>
    <xf numFmtId="165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5" borderId="23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3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41" fontId="6" fillId="2" borderId="1" xfId="2" applyFont="1" applyFill="1" applyBorder="1" applyAlignment="1" applyProtection="1">
      <alignment horizontal="center" vertical="center" wrapText="1"/>
      <protection locked="0"/>
    </xf>
    <xf numFmtId="41" fontId="5" fillId="4" borderId="1" xfId="2" applyFont="1" applyFill="1" applyBorder="1" applyAlignment="1" applyProtection="1">
      <alignment horizontal="righ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41" fontId="5" fillId="4" borderId="8" xfId="2" applyFont="1" applyFill="1" applyBorder="1" applyAlignment="1" applyProtection="1">
      <alignment horizontal="right" vertical="center" wrapText="1"/>
      <protection locked="0"/>
    </xf>
    <xf numFmtId="41" fontId="5" fillId="4" borderId="11" xfId="2" applyFont="1" applyFill="1" applyBorder="1" applyAlignment="1" applyProtection="1">
      <alignment horizontal="right" vertical="center" wrapText="1"/>
      <protection locked="0"/>
    </xf>
    <xf numFmtId="41" fontId="5" fillId="4" borderId="19" xfId="2" applyFont="1" applyFill="1" applyBorder="1" applyAlignment="1" applyProtection="1">
      <alignment horizontal="right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165" fontId="5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65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0" xfId="0" applyNumberFormat="1" applyFont="1" applyAlignment="1" applyProtection="1">
      <alignment horizontal="right" vertical="center" wrapText="1"/>
      <protection locked="0"/>
    </xf>
    <xf numFmtId="165" fontId="6" fillId="4" borderId="11" xfId="1" applyNumberFormat="1" applyFont="1" applyFill="1" applyBorder="1" applyAlignment="1" applyProtection="1">
      <alignment horizontal="righ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1" fontId="5" fillId="2" borderId="1" xfId="2" applyFont="1" applyFill="1" applyBorder="1" applyAlignment="1" applyProtection="1">
      <alignment horizontal="center" vertical="center" wrapText="1"/>
      <protection locked="0"/>
    </xf>
    <xf numFmtId="41" fontId="7" fillId="4" borderId="8" xfId="2" applyFont="1" applyFill="1" applyBorder="1" applyAlignment="1" applyProtection="1">
      <alignment horizontal="right" vertical="center" wrapText="1"/>
      <protection locked="0"/>
    </xf>
    <xf numFmtId="41" fontId="6" fillId="4" borderId="1" xfId="2" applyFont="1" applyFill="1" applyBorder="1" applyAlignment="1" applyProtection="1">
      <alignment horizontal="right" vertical="center" wrapText="1"/>
      <protection locked="0"/>
    </xf>
    <xf numFmtId="41" fontId="6" fillId="4" borderId="19" xfId="2" applyFont="1" applyFill="1" applyBorder="1" applyAlignment="1" applyProtection="1">
      <alignment horizontal="right" vertical="center" wrapText="1"/>
      <protection locked="0"/>
    </xf>
    <xf numFmtId="41" fontId="6" fillId="2" borderId="3" xfId="2" applyFont="1" applyFill="1" applyBorder="1" applyAlignment="1" applyProtection="1">
      <alignment horizontal="center" vertical="center" wrapText="1"/>
      <protection locked="0"/>
    </xf>
    <xf numFmtId="41" fontId="6" fillId="2" borderId="19" xfId="2" applyFont="1" applyFill="1" applyBorder="1" applyAlignment="1" applyProtection="1">
      <alignment horizontal="center" vertical="center" wrapText="1"/>
      <protection locked="0"/>
    </xf>
    <xf numFmtId="41" fontId="5" fillId="2" borderId="1" xfId="2" applyFont="1" applyFill="1" applyBorder="1" applyAlignment="1" applyProtection="1">
      <alignment horizontal="center" vertical="center" wrapText="1"/>
      <protection locked="0"/>
    </xf>
    <xf numFmtId="41" fontId="6" fillId="2" borderId="8" xfId="2" applyFont="1" applyFill="1" applyBorder="1" applyAlignment="1" applyProtection="1">
      <alignment horizontal="center" vertical="center" wrapText="1"/>
      <protection locked="0"/>
    </xf>
    <xf numFmtId="41" fontId="5" fillId="2" borderId="1" xfId="2" applyFont="1" applyFill="1" applyBorder="1" applyAlignment="1" applyProtection="1">
      <alignment vertical="center" wrapText="1"/>
      <protection locked="0"/>
    </xf>
    <xf numFmtId="41" fontId="6" fillId="4" borderId="8" xfId="2" applyFont="1" applyFill="1" applyBorder="1" applyAlignment="1" applyProtection="1">
      <alignment horizontal="right" vertical="center" wrapText="1"/>
      <protection locked="0"/>
    </xf>
    <xf numFmtId="41" fontId="6" fillId="4" borderId="3" xfId="2" applyFont="1" applyFill="1" applyBorder="1" applyAlignment="1" applyProtection="1">
      <alignment horizontal="righ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41" fontId="5" fillId="4" borderId="1" xfId="2" applyFont="1" applyFill="1" applyBorder="1" applyAlignment="1" applyProtection="1">
      <alignment horizontal="right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1" fontId="5" fillId="2" borderId="1" xfId="2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165" fontId="5" fillId="2" borderId="13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14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165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165" fontId="5" fillId="2" borderId="13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15" xfId="1" applyNumberFormat="1" applyFont="1" applyFill="1" applyBorder="1" applyAlignment="1" applyProtection="1">
      <alignment horizontal="right" vertical="center" wrapText="1"/>
      <protection locked="0"/>
    </xf>
    <xf numFmtId="41" fontId="5" fillId="4" borderId="19" xfId="2" applyFont="1" applyFill="1" applyBorder="1" applyAlignment="1" applyProtection="1">
      <alignment horizontal="right" vertical="center" wrapText="1"/>
      <protection locked="0"/>
    </xf>
    <xf numFmtId="165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66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166" fontId="11" fillId="4" borderId="8" xfId="0" applyNumberFormat="1" applyFont="1" applyFill="1" applyBorder="1" applyAlignment="1" applyProtection="1">
      <alignment horizontal="center" vertical="center" wrapText="1"/>
      <protection locked="0"/>
    </xf>
    <xf numFmtId="166" fontId="1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0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5" fillId="6" borderId="25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right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right" vertical="center" wrapText="1"/>
      <protection locked="0"/>
    </xf>
    <xf numFmtId="0" fontId="5" fillId="6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165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justify" vertical="center" wrapText="1"/>
      <protection locked="0"/>
    </xf>
    <xf numFmtId="0" fontId="9" fillId="3" borderId="1" xfId="0" applyFont="1" applyFill="1" applyBorder="1" applyAlignment="1" applyProtection="1">
      <alignment horizontal="justify" vertical="center" wrapText="1"/>
      <protection locked="0"/>
    </xf>
    <xf numFmtId="41" fontId="5" fillId="2" borderId="1" xfId="2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165" fontId="6" fillId="4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41" fontId="5" fillId="4" borderId="1" xfId="2" applyFont="1" applyFill="1" applyBorder="1" applyAlignment="1" applyProtection="1">
      <alignment horizontal="right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left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165" fontId="5" fillId="6" borderId="1" xfId="1" applyNumberFormat="1" applyFont="1" applyFill="1" applyBorder="1" applyAlignment="1" applyProtection="1">
      <alignment vertical="center" wrapText="1"/>
      <protection locked="0"/>
    </xf>
    <xf numFmtId="0" fontId="16" fillId="0" borderId="0" xfId="3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41" fontId="6" fillId="2" borderId="13" xfId="2" applyFont="1" applyFill="1" applyBorder="1" applyAlignment="1" applyProtection="1">
      <alignment horizontal="center" vertical="center" wrapText="1"/>
      <protection locked="0"/>
    </xf>
    <xf numFmtId="41" fontId="6" fillId="2" borderId="35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14" fillId="0" borderId="0" xfId="3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11</xdr:row>
      <xdr:rowOff>0</xdr:rowOff>
    </xdr:from>
    <xdr:to>
      <xdr:col>19</xdr:col>
      <xdr:colOff>152400</xdr:colOff>
      <xdr:row>11</xdr:row>
      <xdr:rowOff>142875</xdr:rowOff>
    </xdr:to>
    <xdr:pic>
      <xdr:nvPicPr>
        <xdr:cNvPr id="2" name="1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99060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152400</xdr:colOff>
      <xdr:row>12</xdr:row>
      <xdr:rowOff>142875</xdr:rowOff>
    </xdr:to>
    <xdr:pic>
      <xdr:nvPicPr>
        <xdr:cNvPr id="3" name="2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1906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152400</xdr:colOff>
      <xdr:row>13</xdr:row>
      <xdr:rowOff>142875</xdr:rowOff>
    </xdr:to>
    <xdr:pic>
      <xdr:nvPicPr>
        <xdr:cNvPr id="4" name="3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39065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152400</xdr:colOff>
      <xdr:row>21</xdr:row>
      <xdr:rowOff>142875</xdr:rowOff>
    </xdr:to>
    <xdr:pic>
      <xdr:nvPicPr>
        <xdr:cNvPr id="5" name="4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299085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152400</xdr:colOff>
      <xdr:row>40</xdr:row>
      <xdr:rowOff>142875</xdr:rowOff>
    </xdr:to>
    <xdr:pic>
      <xdr:nvPicPr>
        <xdr:cNvPr id="6" name="5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659130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152400</xdr:colOff>
      <xdr:row>41</xdr:row>
      <xdr:rowOff>142875</xdr:rowOff>
    </xdr:to>
    <xdr:pic>
      <xdr:nvPicPr>
        <xdr:cNvPr id="7" name="6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67913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152400</xdr:colOff>
      <xdr:row>44</xdr:row>
      <xdr:rowOff>142875</xdr:rowOff>
    </xdr:to>
    <xdr:pic>
      <xdr:nvPicPr>
        <xdr:cNvPr id="8" name="7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39140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152400</xdr:colOff>
      <xdr:row>49</xdr:row>
      <xdr:rowOff>142875</xdr:rowOff>
    </xdr:to>
    <xdr:pic>
      <xdr:nvPicPr>
        <xdr:cNvPr id="9" name="8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83915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152400</xdr:colOff>
      <xdr:row>50</xdr:row>
      <xdr:rowOff>142875</xdr:rowOff>
    </xdr:to>
    <xdr:pic>
      <xdr:nvPicPr>
        <xdr:cNvPr id="10" name="9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859155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152400</xdr:colOff>
      <xdr:row>58</xdr:row>
      <xdr:rowOff>142875</xdr:rowOff>
    </xdr:to>
    <xdr:pic>
      <xdr:nvPicPr>
        <xdr:cNvPr id="11" name="10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019175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152400</xdr:colOff>
      <xdr:row>69</xdr:row>
      <xdr:rowOff>142875</xdr:rowOff>
    </xdr:to>
    <xdr:pic>
      <xdr:nvPicPr>
        <xdr:cNvPr id="12" name="11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219200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152400</xdr:colOff>
      <xdr:row>108</xdr:row>
      <xdr:rowOff>142875</xdr:rowOff>
    </xdr:to>
    <xdr:pic>
      <xdr:nvPicPr>
        <xdr:cNvPr id="15" name="14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759267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152400</xdr:colOff>
      <xdr:row>124</xdr:row>
      <xdr:rowOff>142875</xdr:rowOff>
    </xdr:to>
    <xdr:pic>
      <xdr:nvPicPr>
        <xdr:cNvPr id="16" name="15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2060257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152400</xdr:colOff>
      <xdr:row>140</xdr:row>
      <xdr:rowOff>142875</xdr:rowOff>
    </xdr:to>
    <xdr:pic>
      <xdr:nvPicPr>
        <xdr:cNvPr id="18" name="17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2380297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152400</xdr:colOff>
      <xdr:row>166</xdr:row>
      <xdr:rowOff>142875</xdr:rowOff>
    </xdr:to>
    <xdr:pic>
      <xdr:nvPicPr>
        <xdr:cNvPr id="19" name="18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290036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154780</xdr:colOff>
      <xdr:row>0</xdr:row>
      <xdr:rowOff>95251</xdr:rowOff>
    </xdr:from>
    <xdr:to>
      <xdr:col>21</xdr:col>
      <xdr:colOff>2128568</xdr:colOff>
      <xdr:row>4</xdr:row>
      <xdr:rowOff>71349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4D25662-2115-45BB-9DBF-0893491BE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1593" y="95251"/>
          <a:ext cx="2152381" cy="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@reylandconsultores/videos" TargetMode="External"/><Relationship Id="rId1" Type="http://schemas.openxmlformats.org/officeDocument/2006/relationships/hyperlink" Target="mailto:contacto@reylandconsultores.c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214"/>
  <sheetViews>
    <sheetView showGridLines="0" showRowColHeaders="0" tabSelected="1" zoomScale="75" zoomScaleNormal="75" workbookViewId="0">
      <selection activeCell="C8" sqref="C8:H8"/>
    </sheetView>
  </sheetViews>
  <sheetFormatPr baseColWidth="10" defaultRowHeight="12.75" x14ac:dyDescent="0.25"/>
  <cols>
    <col min="1" max="1" width="4.42578125" style="1" customWidth="1"/>
    <col min="2" max="2" width="5.7109375" style="1" customWidth="1"/>
    <col min="3" max="3" width="14.28515625" style="1" customWidth="1"/>
    <col min="4" max="5" width="9.42578125" style="1" customWidth="1"/>
    <col min="6" max="6" width="10.85546875" style="1" customWidth="1"/>
    <col min="7" max="7" width="11.85546875" style="1" customWidth="1"/>
    <col min="8" max="8" width="14.7109375" style="1" customWidth="1"/>
    <col min="9" max="9" width="11.5703125" style="1" customWidth="1"/>
    <col min="10" max="10" width="15.42578125" style="1" customWidth="1"/>
    <col min="11" max="11" width="11.42578125" style="1"/>
    <col min="12" max="12" width="12.7109375" style="1" customWidth="1"/>
    <col min="13" max="13" width="12.5703125" style="1" customWidth="1"/>
    <col min="14" max="14" width="15" style="1" customWidth="1"/>
    <col min="15" max="15" width="11.28515625" style="1" customWidth="1"/>
    <col min="16" max="16" width="9.5703125" style="1" customWidth="1"/>
    <col min="17" max="17" width="12.5703125" style="1" customWidth="1"/>
    <col min="18" max="18" width="5.7109375" style="1" customWidth="1"/>
    <col min="19" max="19" width="26.42578125" style="1" customWidth="1"/>
    <col min="20" max="20" width="5.7109375" style="1" customWidth="1"/>
    <col min="21" max="21" width="2.7109375" style="1" bestFit="1" customWidth="1"/>
    <col min="22" max="22" width="56.28515625" style="1" bestFit="1" customWidth="1"/>
    <col min="23" max="16384" width="11.42578125" style="1"/>
  </cols>
  <sheetData>
    <row r="1" spans="2:22" ht="13.5" thickBot="1" x14ac:dyDescent="0.3"/>
    <row r="2" spans="2:22" s="2" customFormat="1" ht="13.5" customHeight="1" x14ac:dyDescent="0.25">
      <c r="C2" s="98" t="s">
        <v>173</v>
      </c>
      <c r="D2" s="99"/>
      <c r="E2" s="100"/>
      <c r="I2" s="98" t="s">
        <v>174</v>
      </c>
      <c r="J2" s="99"/>
      <c r="K2" s="99"/>
      <c r="L2" s="99"/>
      <c r="M2" s="100"/>
      <c r="Q2" s="98" t="s">
        <v>177</v>
      </c>
      <c r="R2" s="99"/>
      <c r="S2" s="100"/>
    </row>
    <row r="3" spans="2:22" ht="15.75" customHeight="1" x14ac:dyDescent="0.25">
      <c r="C3" s="105">
        <v>15</v>
      </c>
      <c r="D3" s="3" t="s">
        <v>175</v>
      </c>
      <c r="E3" s="4" t="s">
        <v>176</v>
      </c>
      <c r="I3" s="105">
        <v>3</v>
      </c>
      <c r="J3" s="101" t="s">
        <v>198</v>
      </c>
      <c r="K3" s="101"/>
      <c r="L3" s="101"/>
      <c r="M3" s="102"/>
      <c r="Q3" s="105">
        <v>7</v>
      </c>
      <c r="R3" s="107"/>
      <c r="S3" s="108"/>
    </row>
    <row r="4" spans="2:22" ht="15.75" customHeight="1" thickBot="1" x14ac:dyDescent="0.3">
      <c r="C4" s="106"/>
      <c r="D4" s="5">
        <v>11</v>
      </c>
      <c r="E4" s="6">
        <v>2022</v>
      </c>
      <c r="I4" s="106"/>
      <c r="J4" s="103"/>
      <c r="K4" s="103"/>
      <c r="L4" s="103"/>
      <c r="M4" s="104"/>
      <c r="Q4" s="106"/>
      <c r="R4" s="109"/>
      <c r="S4" s="110"/>
    </row>
    <row r="6" spans="2:22" ht="9" customHeight="1" x14ac:dyDescent="0.25">
      <c r="V6" s="160"/>
    </row>
    <row r="7" spans="2:22" ht="22.5" customHeight="1" thickBot="1" x14ac:dyDescent="0.3">
      <c r="V7" s="176" t="s">
        <v>238</v>
      </c>
    </row>
    <row r="8" spans="2:22" ht="24" customHeight="1" x14ac:dyDescent="0.25">
      <c r="B8" s="7">
        <v>1</v>
      </c>
      <c r="C8" s="96" t="s">
        <v>0</v>
      </c>
      <c r="D8" s="96"/>
      <c r="E8" s="96"/>
      <c r="F8" s="96"/>
      <c r="G8" s="96"/>
      <c r="H8" s="96"/>
      <c r="I8" s="8">
        <v>2</v>
      </c>
      <c r="J8" s="96" t="s">
        <v>1</v>
      </c>
      <c r="K8" s="96"/>
      <c r="L8" s="96"/>
      <c r="M8" s="96"/>
      <c r="N8" s="96"/>
      <c r="O8" s="8">
        <v>5</v>
      </c>
      <c r="P8" s="96" t="s">
        <v>2</v>
      </c>
      <c r="Q8" s="96"/>
      <c r="R8" s="96"/>
      <c r="S8" s="96"/>
      <c r="T8" s="97"/>
      <c r="V8" s="176"/>
    </row>
    <row r="9" spans="2:22" ht="28.5" customHeight="1" thickBot="1" x14ac:dyDescent="0.3">
      <c r="B9" s="156" t="s">
        <v>199</v>
      </c>
      <c r="C9" s="157"/>
      <c r="D9" s="157"/>
      <c r="E9" s="157"/>
      <c r="F9" s="157"/>
      <c r="G9" s="157"/>
      <c r="H9" s="157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  <c r="V9" s="176"/>
    </row>
    <row r="10" spans="2:22" ht="10.5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V10" s="176"/>
    </row>
    <row r="11" spans="2:22" ht="13.5" thickBo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V11" s="170" t="s">
        <v>236</v>
      </c>
    </row>
    <row r="12" spans="2:22" ht="18.75" x14ac:dyDescent="0.25">
      <c r="B12" s="76" t="s">
        <v>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10"/>
      <c r="V12" s="171"/>
    </row>
    <row r="13" spans="2:22" ht="18.75" x14ac:dyDescent="0.25">
      <c r="B13" s="147" t="s">
        <v>4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1"/>
      <c r="V13" s="177" t="s">
        <v>239</v>
      </c>
    </row>
    <row r="14" spans="2:22" ht="18.75" x14ac:dyDescent="0.25">
      <c r="B14" s="147" t="s">
        <v>5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1"/>
      <c r="V14" s="177"/>
    </row>
    <row r="15" spans="2:22" ht="15" x14ac:dyDescent="0.25">
      <c r="B15" s="133" t="s">
        <v>6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 t="s">
        <v>7</v>
      </c>
      <c r="N15" s="134"/>
      <c r="O15" s="134"/>
      <c r="P15" s="134"/>
      <c r="Q15" s="134"/>
      <c r="R15" s="134" t="s">
        <v>8</v>
      </c>
      <c r="S15" s="134"/>
      <c r="T15" s="135"/>
      <c r="V15" s="175" t="s">
        <v>237</v>
      </c>
    </row>
    <row r="16" spans="2:22" x14ac:dyDescent="0.25">
      <c r="B16" s="12">
        <v>1</v>
      </c>
      <c r="C16" s="79" t="s">
        <v>9</v>
      </c>
      <c r="D16" s="79"/>
      <c r="E16" s="79"/>
      <c r="F16" s="79"/>
      <c r="G16" s="79"/>
      <c r="H16" s="79"/>
      <c r="I16" s="79"/>
      <c r="J16" s="79"/>
      <c r="K16" s="79"/>
      <c r="L16" s="79"/>
      <c r="M16" s="13">
        <v>585</v>
      </c>
      <c r="N16" s="132"/>
      <c r="O16" s="132"/>
      <c r="P16" s="132"/>
      <c r="Q16" s="132"/>
      <c r="R16" s="13">
        <v>20</v>
      </c>
      <c r="S16" s="43"/>
      <c r="T16" s="15"/>
      <c r="V16" s="174"/>
    </row>
    <row r="17" spans="2:20" x14ac:dyDescent="0.25">
      <c r="B17" s="12">
        <v>2</v>
      </c>
      <c r="C17" s="79" t="s">
        <v>10</v>
      </c>
      <c r="D17" s="79"/>
      <c r="E17" s="79"/>
      <c r="F17" s="79"/>
      <c r="G17" s="79"/>
      <c r="H17" s="79"/>
      <c r="I17" s="79"/>
      <c r="J17" s="79"/>
      <c r="K17" s="79"/>
      <c r="L17" s="79"/>
      <c r="M17" s="13">
        <v>586</v>
      </c>
      <c r="N17" s="132"/>
      <c r="O17" s="132"/>
      <c r="P17" s="132"/>
      <c r="Q17" s="132"/>
      <c r="R17" s="13">
        <v>142</v>
      </c>
      <c r="S17" s="43"/>
      <c r="T17" s="15"/>
    </row>
    <row r="18" spans="2:20" x14ac:dyDescent="0.25">
      <c r="B18" s="12">
        <v>3</v>
      </c>
      <c r="C18" s="79" t="s">
        <v>11</v>
      </c>
      <c r="D18" s="79"/>
      <c r="E18" s="79"/>
      <c r="F18" s="79"/>
      <c r="G18" s="79"/>
      <c r="H18" s="79"/>
      <c r="I18" s="79"/>
      <c r="J18" s="79"/>
      <c r="K18" s="79"/>
      <c r="L18" s="79"/>
      <c r="M18" s="13">
        <v>731</v>
      </c>
      <c r="N18" s="132"/>
      <c r="O18" s="132"/>
      <c r="P18" s="132"/>
      <c r="Q18" s="132"/>
      <c r="R18" s="13">
        <v>732</v>
      </c>
      <c r="S18" s="43"/>
      <c r="T18" s="15"/>
    </row>
    <row r="19" spans="2:20" x14ac:dyDescent="0.25">
      <c r="B19" s="12">
        <v>4</v>
      </c>
      <c r="C19" s="79" t="s">
        <v>12</v>
      </c>
      <c r="D19" s="79"/>
      <c r="E19" s="79"/>
      <c r="F19" s="79"/>
      <c r="G19" s="79"/>
      <c r="H19" s="79"/>
      <c r="I19" s="79"/>
      <c r="J19" s="79"/>
      <c r="K19" s="79"/>
      <c r="L19" s="79"/>
      <c r="M19" s="13">
        <v>714</v>
      </c>
      <c r="N19" s="132"/>
      <c r="O19" s="132"/>
      <c r="P19" s="132"/>
      <c r="Q19" s="132"/>
      <c r="R19" s="13">
        <v>715</v>
      </c>
      <c r="S19" s="43"/>
      <c r="T19" s="15"/>
    </row>
    <row r="20" spans="2:20" x14ac:dyDescent="0.25">
      <c r="B20" s="12">
        <v>5</v>
      </c>
      <c r="C20" s="79" t="s">
        <v>13</v>
      </c>
      <c r="D20" s="79"/>
      <c r="E20" s="79"/>
      <c r="F20" s="79"/>
      <c r="G20" s="79"/>
      <c r="H20" s="79"/>
      <c r="I20" s="79"/>
      <c r="J20" s="79"/>
      <c r="K20" s="79"/>
      <c r="L20" s="79"/>
      <c r="M20" s="13">
        <v>515</v>
      </c>
      <c r="N20" s="132"/>
      <c r="O20" s="132"/>
      <c r="P20" s="132"/>
      <c r="Q20" s="132"/>
      <c r="R20" s="13">
        <v>587</v>
      </c>
      <c r="S20" s="43"/>
      <c r="T20" s="15"/>
    </row>
    <row r="21" spans="2:20" x14ac:dyDescent="0.25">
      <c r="B21" s="12">
        <v>6</v>
      </c>
      <c r="C21" s="79" t="s">
        <v>14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13">
        <v>720</v>
      </c>
      <c r="S21" s="43"/>
      <c r="T21" s="15"/>
    </row>
    <row r="22" spans="2:20" x14ac:dyDescent="0.25">
      <c r="B22" s="133" t="s">
        <v>15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 t="s">
        <v>7</v>
      </c>
      <c r="N22" s="134"/>
      <c r="O22" s="134"/>
      <c r="P22" s="134"/>
      <c r="Q22" s="134"/>
      <c r="R22" s="134" t="s">
        <v>16</v>
      </c>
      <c r="S22" s="134"/>
      <c r="T22" s="11"/>
    </row>
    <row r="23" spans="2:20" x14ac:dyDescent="0.25">
      <c r="B23" s="12">
        <v>7</v>
      </c>
      <c r="C23" s="79" t="s">
        <v>17</v>
      </c>
      <c r="D23" s="79"/>
      <c r="E23" s="79"/>
      <c r="F23" s="79"/>
      <c r="G23" s="79"/>
      <c r="H23" s="79"/>
      <c r="I23" s="79"/>
      <c r="J23" s="79"/>
      <c r="K23" s="79"/>
      <c r="L23" s="79"/>
      <c r="M23" s="13">
        <v>503</v>
      </c>
      <c r="N23" s="132">
        <v>5</v>
      </c>
      <c r="O23" s="132"/>
      <c r="P23" s="132"/>
      <c r="Q23" s="132"/>
      <c r="R23" s="13">
        <v>502</v>
      </c>
      <c r="S23" s="16">
        <v>1500000</v>
      </c>
      <c r="T23" s="15" t="s">
        <v>18</v>
      </c>
    </row>
    <row r="24" spans="2:20" x14ac:dyDescent="0.25">
      <c r="B24" s="12">
        <v>8</v>
      </c>
      <c r="C24" s="79" t="s">
        <v>19</v>
      </c>
      <c r="D24" s="79"/>
      <c r="E24" s="79"/>
      <c r="F24" s="79"/>
      <c r="G24" s="79"/>
      <c r="H24" s="79"/>
      <c r="I24" s="79"/>
      <c r="J24" s="79"/>
      <c r="K24" s="79"/>
      <c r="L24" s="79"/>
      <c r="M24" s="13">
        <v>763</v>
      </c>
      <c r="N24" s="132"/>
      <c r="O24" s="132"/>
      <c r="P24" s="132"/>
      <c r="Q24" s="132"/>
      <c r="R24" s="13">
        <v>764</v>
      </c>
      <c r="S24" s="16"/>
      <c r="T24" s="15" t="s">
        <v>18</v>
      </c>
    </row>
    <row r="25" spans="2:20" x14ac:dyDescent="0.25">
      <c r="B25" s="12">
        <v>9</v>
      </c>
      <c r="C25" s="79" t="s">
        <v>20</v>
      </c>
      <c r="D25" s="79"/>
      <c r="E25" s="79"/>
      <c r="F25" s="79"/>
      <c r="G25" s="79"/>
      <c r="H25" s="79"/>
      <c r="I25" s="79"/>
      <c r="J25" s="79"/>
      <c r="K25" s="79"/>
      <c r="L25" s="79"/>
      <c r="M25" s="13">
        <v>716</v>
      </c>
      <c r="N25" s="132"/>
      <c r="O25" s="132"/>
      <c r="P25" s="132"/>
      <c r="Q25" s="132"/>
      <c r="R25" s="13">
        <v>717</v>
      </c>
      <c r="S25" s="16"/>
      <c r="T25" s="15" t="s">
        <v>18</v>
      </c>
    </row>
    <row r="26" spans="2:20" x14ac:dyDescent="0.25">
      <c r="B26" s="12">
        <v>10</v>
      </c>
      <c r="C26" s="79" t="s">
        <v>21</v>
      </c>
      <c r="D26" s="79"/>
      <c r="E26" s="79"/>
      <c r="F26" s="79"/>
      <c r="G26" s="79"/>
      <c r="H26" s="79"/>
      <c r="I26" s="79"/>
      <c r="J26" s="79"/>
      <c r="K26" s="79"/>
      <c r="L26" s="79"/>
      <c r="M26" s="13">
        <v>110</v>
      </c>
      <c r="N26" s="132"/>
      <c r="O26" s="132"/>
      <c r="P26" s="132"/>
      <c r="Q26" s="132"/>
      <c r="R26" s="13">
        <v>111</v>
      </c>
      <c r="S26" s="16"/>
      <c r="T26" s="15" t="s">
        <v>18</v>
      </c>
    </row>
    <row r="27" spans="2:20" x14ac:dyDescent="0.25">
      <c r="B27" s="12">
        <v>11</v>
      </c>
      <c r="C27" s="79" t="s">
        <v>22</v>
      </c>
      <c r="D27" s="79"/>
      <c r="E27" s="79"/>
      <c r="F27" s="79"/>
      <c r="G27" s="79"/>
      <c r="H27" s="79"/>
      <c r="I27" s="79"/>
      <c r="J27" s="79"/>
      <c r="K27" s="79"/>
      <c r="L27" s="79"/>
      <c r="M27" s="13">
        <v>758</v>
      </c>
      <c r="N27" s="132"/>
      <c r="O27" s="132"/>
      <c r="P27" s="132"/>
      <c r="Q27" s="132"/>
      <c r="R27" s="13">
        <v>759</v>
      </c>
      <c r="S27" s="16"/>
      <c r="T27" s="15" t="s">
        <v>18</v>
      </c>
    </row>
    <row r="28" spans="2:20" x14ac:dyDescent="0.25">
      <c r="B28" s="12">
        <v>12</v>
      </c>
      <c r="C28" s="79" t="s">
        <v>23</v>
      </c>
      <c r="D28" s="79"/>
      <c r="E28" s="79"/>
      <c r="F28" s="79"/>
      <c r="G28" s="79"/>
      <c r="H28" s="79"/>
      <c r="I28" s="79"/>
      <c r="J28" s="79"/>
      <c r="K28" s="79"/>
      <c r="L28" s="79"/>
      <c r="M28" s="13">
        <v>512</v>
      </c>
      <c r="N28" s="132"/>
      <c r="O28" s="132"/>
      <c r="P28" s="132"/>
      <c r="Q28" s="132"/>
      <c r="R28" s="13">
        <v>513</v>
      </c>
      <c r="S28" s="16"/>
      <c r="T28" s="15" t="s">
        <v>18</v>
      </c>
    </row>
    <row r="29" spans="2:20" x14ac:dyDescent="0.25">
      <c r="B29" s="12">
        <v>13</v>
      </c>
      <c r="C29" s="79" t="s">
        <v>24</v>
      </c>
      <c r="D29" s="79"/>
      <c r="E29" s="79"/>
      <c r="F29" s="79"/>
      <c r="G29" s="79"/>
      <c r="H29" s="79"/>
      <c r="I29" s="79"/>
      <c r="J29" s="79"/>
      <c r="K29" s="79"/>
      <c r="L29" s="79"/>
      <c r="M29" s="13">
        <v>509</v>
      </c>
      <c r="N29" s="132"/>
      <c r="O29" s="132"/>
      <c r="P29" s="132"/>
      <c r="Q29" s="132"/>
      <c r="R29" s="13">
        <v>510</v>
      </c>
      <c r="S29" s="16"/>
      <c r="T29" s="15" t="s">
        <v>25</v>
      </c>
    </row>
    <row r="30" spans="2:20" x14ac:dyDescent="0.25">
      <c r="B30" s="12">
        <v>14</v>
      </c>
      <c r="C30" s="79" t="s">
        <v>26</v>
      </c>
      <c r="D30" s="79"/>
      <c r="E30" s="79"/>
      <c r="F30" s="79"/>
      <c r="G30" s="79"/>
      <c r="H30" s="79"/>
      <c r="I30" s="79"/>
      <c r="J30" s="79"/>
      <c r="K30" s="79"/>
      <c r="L30" s="79"/>
      <c r="M30" s="13">
        <v>708</v>
      </c>
      <c r="N30" s="132"/>
      <c r="O30" s="132"/>
      <c r="P30" s="132"/>
      <c r="Q30" s="132"/>
      <c r="R30" s="13">
        <v>709</v>
      </c>
      <c r="S30" s="16"/>
      <c r="T30" s="15" t="s">
        <v>25</v>
      </c>
    </row>
    <row r="31" spans="2:20" x14ac:dyDescent="0.25">
      <c r="B31" s="12">
        <v>15</v>
      </c>
      <c r="C31" s="79" t="s">
        <v>27</v>
      </c>
      <c r="D31" s="79"/>
      <c r="E31" s="79"/>
      <c r="F31" s="79"/>
      <c r="G31" s="79"/>
      <c r="H31" s="79"/>
      <c r="I31" s="79"/>
      <c r="J31" s="79"/>
      <c r="K31" s="79"/>
      <c r="L31" s="79"/>
      <c r="M31" s="13">
        <v>733</v>
      </c>
      <c r="N31" s="132"/>
      <c r="O31" s="132"/>
      <c r="P31" s="132"/>
      <c r="Q31" s="132"/>
      <c r="R31" s="13">
        <v>734</v>
      </c>
      <c r="S31" s="16"/>
      <c r="T31" s="15" t="s">
        <v>25</v>
      </c>
    </row>
    <row r="32" spans="2:20" x14ac:dyDescent="0.25">
      <c r="B32" s="12">
        <v>16</v>
      </c>
      <c r="C32" s="79" t="s">
        <v>28</v>
      </c>
      <c r="D32" s="79"/>
      <c r="E32" s="79"/>
      <c r="F32" s="79"/>
      <c r="G32" s="79"/>
      <c r="H32" s="79"/>
      <c r="I32" s="79"/>
      <c r="J32" s="79"/>
      <c r="K32" s="79"/>
      <c r="L32" s="79"/>
      <c r="M32" s="13">
        <v>516</v>
      </c>
      <c r="N32" s="132"/>
      <c r="O32" s="132"/>
      <c r="P32" s="132"/>
      <c r="Q32" s="132"/>
      <c r="R32" s="13">
        <v>517</v>
      </c>
      <c r="S32" s="16"/>
      <c r="T32" s="15" t="s">
        <v>18</v>
      </c>
    </row>
    <row r="33" spans="2:20" x14ac:dyDescent="0.25">
      <c r="B33" s="12">
        <v>17</v>
      </c>
      <c r="C33" s="79" t="s">
        <v>29</v>
      </c>
      <c r="D33" s="79"/>
      <c r="E33" s="79"/>
      <c r="F33" s="79"/>
      <c r="G33" s="79"/>
      <c r="H33" s="79"/>
      <c r="I33" s="79"/>
      <c r="J33" s="79"/>
      <c r="K33" s="79"/>
      <c r="L33" s="79"/>
      <c r="M33" s="13">
        <v>500</v>
      </c>
      <c r="N33" s="132"/>
      <c r="O33" s="132"/>
      <c r="P33" s="132"/>
      <c r="Q33" s="132"/>
      <c r="R33" s="13">
        <v>501</v>
      </c>
      <c r="S33" s="16"/>
      <c r="T33" s="15" t="s">
        <v>18</v>
      </c>
    </row>
    <row r="34" spans="2:20" x14ac:dyDescent="0.25">
      <c r="B34" s="12">
        <v>18</v>
      </c>
      <c r="C34" s="79" t="s">
        <v>30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13">
        <v>154</v>
      </c>
      <c r="S34" s="16"/>
      <c r="T34" s="15" t="s">
        <v>18</v>
      </c>
    </row>
    <row r="35" spans="2:20" x14ac:dyDescent="0.25">
      <c r="B35" s="12">
        <v>19</v>
      </c>
      <c r="C35" s="79" t="s">
        <v>31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13">
        <v>518</v>
      </c>
      <c r="S35" s="16"/>
      <c r="T35" s="15" t="s">
        <v>18</v>
      </c>
    </row>
    <row r="36" spans="2:20" x14ac:dyDescent="0.25">
      <c r="B36" s="12">
        <v>20</v>
      </c>
      <c r="C36" s="79" t="s">
        <v>32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13">
        <v>713</v>
      </c>
      <c r="S36" s="16"/>
      <c r="T36" s="15" t="s">
        <v>18</v>
      </c>
    </row>
    <row r="37" spans="2:20" x14ac:dyDescent="0.25">
      <c r="B37" s="12">
        <v>21</v>
      </c>
      <c r="C37" s="79" t="s">
        <v>33</v>
      </c>
      <c r="D37" s="79"/>
      <c r="E37" s="79"/>
      <c r="F37" s="17" t="s">
        <v>34</v>
      </c>
      <c r="G37" s="13">
        <v>738</v>
      </c>
      <c r="H37" s="14"/>
      <c r="I37" s="17" t="s">
        <v>35</v>
      </c>
      <c r="J37" s="13">
        <v>739</v>
      </c>
      <c r="K37" s="132"/>
      <c r="L37" s="132"/>
      <c r="M37" s="132"/>
      <c r="N37" s="17" t="s">
        <v>36</v>
      </c>
      <c r="O37" s="13">
        <v>740</v>
      </c>
      <c r="P37" s="132"/>
      <c r="Q37" s="132"/>
      <c r="R37" s="13">
        <v>741</v>
      </c>
      <c r="S37" s="16"/>
      <c r="T37" s="15" t="s">
        <v>18</v>
      </c>
    </row>
    <row r="38" spans="2:20" x14ac:dyDescent="0.25">
      <c r="B38" s="18">
        <v>22</v>
      </c>
      <c r="C38" s="120" t="s">
        <v>178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21"/>
      <c r="R38" s="19">
        <v>791</v>
      </c>
      <c r="S38" s="20"/>
      <c r="T38" s="15" t="s">
        <v>18</v>
      </c>
    </row>
    <row r="39" spans="2:20" ht="16.5" thickBot="1" x14ac:dyDescent="0.3">
      <c r="B39" s="21">
        <v>23</v>
      </c>
      <c r="C39" s="153" t="s">
        <v>37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22">
        <v>538</v>
      </c>
      <c r="S39" s="23">
        <f>+S23+S24+S25+S26+S27+S28-S29-S30-S31+S32+S33+S34+S35+S36+S37+S38</f>
        <v>1500000</v>
      </c>
      <c r="T39" s="24" t="s">
        <v>38</v>
      </c>
    </row>
    <row r="40" spans="2:20" ht="13.5" thickBot="1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0" ht="18.75" x14ac:dyDescent="0.25"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10"/>
    </row>
    <row r="42" spans="2:20" ht="18.75" x14ac:dyDescent="0.25">
      <c r="B42" s="147" t="s">
        <v>39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1"/>
    </row>
    <row r="43" spans="2:20" x14ac:dyDescent="0.25">
      <c r="B43" s="133" t="s">
        <v>40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 t="s">
        <v>41</v>
      </c>
      <c r="N43" s="134"/>
      <c r="O43" s="134"/>
      <c r="P43" s="134"/>
      <c r="Q43" s="134"/>
      <c r="R43" s="134" t="s">
        <v>42</v>
      </c>
      <c r="S43" s="134"/>
      <c r="T43" s="135"/>
    </row>
    <row r="44" spans="2:20" x14ac:dyDescent="0.25">
      <c r="B44" s="12">
        <v>24</v>
      </c>
      <c r="C44" s="79" t="s">
        <v>43</v>
      </c>
      <c r="D44" s="79"/>
      <c r="E44" s="79"/>
      <c r="F44" s="79"/>
      <c r="G44" s="79"/>
      <c r="H44" s="79"/>
      <c r="I44" s="79"/>
      <c r="J44" s="79"/>
      <c r="K44" s="79"/>
      <c r="L44" s="79"/>
      <c r="M44" s="13">
        <v>511</v>
      </c>
      <c r="N44" s="132"/>
      <c r="O44" s="132"/>
      <c r="P44" s="132"/>
      <c r="Q44" s="132"/>
      <c r="R44" s="13">
        <v>514</v>
      </c>
      <c r="S44" s="14"/>
      <c r="T44" s="15"/>
    </row>
    <row r="45" spans="2:20" ht="18.75" x14ac:dyDescent="0.25">
      <c r="B45" s="147" t="s">
        <v>44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1"/>
    </row>
    <row r="46" spans="2:20" x14ac:dyDescent="0.25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 t="s">
        <v>7</v>
      </c>
      <c r="N46" s="134"/>
      <c r="O46" s="134"/>
      <c r="P46" s="134"/>
      <c r="Q46" s="134"/>
      <c r="R46" s="134" t="s">
        <v>8</v>
      </c>
      <c r="S46" s="134"/>
      <c r="T46" s="135"/>
    </row>
    <row r="47" spans="2:20" x14ac:dyDescent="0.25">
      <c r="B47" s="12">
        <v>25</v>
      </c>
      <c r="C47" s="79" t="s">
        <v>45</v>
      </c>
      <c r="D47" s="79"/>
      <c r="E47" s="79"/>
      <c r="F47" s="79"/>
      <c r="G47" s="79"/>
      <c r="H47" s="79"/>
      <c r="I47" s="79"/>
      <c r="J47" s="79"/>
      <c r="K47" s="79"/>
      <c r="L47" s="79"/>
      <c r="M47" s="13">
        <v>564</v>
      </c>
      <c r="N47" s="132"/>
      <c r="O47" s="132"/>
      <c r="P47" s="132"/>
      <c r="Q47" s="132"/>
      <c r="R47" s="13">
        <v>521</v>
      </c>
      <c r="S47" s="43"/>
      <c r="T47" s="15"/>
    </row>
    <row r="48" spans="2:20" x14ac:dyDescent="0.25">
      <c r="B48" s="12">
        <v>26</v>
      </c>
      <c r="C48" s="79" t="s">
        <v>46</v>
      </c>
      <c r="D48" s="79"/>
      <c r="E48" s="79"/>
      <c r="F48" s="79"/>
      <c r="G48" s="79"/>
      <c r="H48" s="79"/>
      <c r="I48" s="79"/>
      <c r="J48" s="79"/>
      <c r="K48" s="79"/>
      <c r="L48" s="79"/>
      <c r="M48" s="13">
        <v>566</v>
      </c>
      <c r="N48" s="132"/>
      <c r="O48" s="132"/>
      <c r="P48" s="132"/>
      <c r="Q48" s="132"/>
      <c r="R48" s="13">
        <v>560</v>
      </c>
      <c r="S48" s="43"/>
      <c r="T48" s="15"/>
    </row>
    <row r="49" spans="2:20" x14ac:dyDescent="0.25">
      <c r="B49" s="12">
        <v>27</v>
      </c>
      <c r="C49" s="79" t="s">
        <v>47</v>
      </c>
      <c r="D49" s="79"/>
      <c r="E49" s="79"/>
      <c r="F49" s="79"/>
      <c r="G49" s="79"/>
      <c r="H49" s="79"/>
      <c r="I49" s="79"/>
      <c r="J49" s="79"/>
      <c r="K49" s="79"/>
      <c r="L49" s="79"/>
      <c r="M49" s="13">
        <v>584</v>
      </c>
      <c r="N49" s="132"/>
      <c r="O49" s="132"/>
      <c r="P49" s="132"/>
      <c r="Q49" s="132"/>
      <c r="R49" s="13">
        <v>562</v>
      </c>
      <c r="S49" s="43"/>
      <c r="T49" s="15"/>
    </row>
    <row r="50" spans="2:20" ht="18.75" x14ac:dyDescent="0.25">
      <c r="B50" s="147" t="s">
        <v>48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1"/>
    </row>
    <row r="51" spans="2:20" ht="18.75" x14ac:dyDescent="0.25">
      <c r="B51" s="147" t="s">
        <v>49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1"/>
    </row>
    <row r="52" spans="2:20" x14ac:dyDescent="0.25"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 t="s">
        <v>7</v>
      </c>
      <c r="N52" s="134"/>
      <c r="O52" s="134"/>
      <c r="P52" s="134"/>
      <c r="Q52" s="134"/>
      <c r="R52" s="134" t="s">
        <v>50</v>
      </c>
      <c r="S52" s="134"/>
      <c r="T52" s="135"/>
    </row>
    <row r="53" spans="2:20" x14ac:dyDescent="0.25">
      <c r="B53" s="12">
        <v>28</v>
      </c>
      <c r="C53" s="79" t="s">
        <v>51</v>
      </c>
      <c r="D53" s="79"/>
      <c r="E53" s="79"/>
      <c r="F53" s="79"/>
      <c r="G53" s="79"/>
      <c r="H53" s="79"/>
      <c r="I53" s="79"/>
      <c r="J53" s="79"/>
      <c r="K53" s="79"/>
      <c r="L53" s="79"/>
      <c r="M53" s="13">
        <v>519</v>
      </c>
      <c r="N53" s="132"/>
      <c r="O53" s="132"/>
      <c r="P53" s="132"/>
      <c r="Q53" s="132"/>
      <c r="R53" s="13">
        <v>520</v>
      </c>
      <c r="S53" s="59"/>
      <c r="T53" s="15" t="s">
        <v>18</v>
      </c>
    </row>
    <row r="54" spans="2:20" x14ac:dyDescent="0.25">
      <c r="B54" s="12">
        <v>29</v>
      </c>
      <c r="C54" s="79" t="s">
        <v>52</v>
      </c>
      <c r="D54" s="79"/>
      <c r="E54" s="79"/>
      <c r="F54" s="79"/>
      <c r="G54" s="79"/>
      <c r="H54" s="79"/>
      <c r="I54" s="79"/>
      <c r="J54" s="79"/>
      <c r="K54" s="79"/>
      <c r="L54" s="79"/>
      <c r="M54" s="13">
        <v>761</v>
      </c>
      <c r="N54" s="132"/>
      <c r="O54" s="132"/>
      <c r="P54" s="132"/>
      <c r="Q54" s="132"/>
      <c r="R54" s="13">
        <v>762</v>
      </c>
      <c r="S54" s="59"/>
      <c r="T54" s="15" t="s">
        <v>18</v>
      </c>
    </row>
    <row r="55" spans="2:20" x14ac:dyDescent="0.25">
      <c r="B55" s="12">
        <v>30</v>
      </c>
      <c r="C55" s="79" t="s">
        <v>53</v>
      </c>
      <c r="D55" s="79"/>
      <c r="E55" s="79"/>
      <c r="F55" s="79"/>
      <c r="G55" s="79"/>
      <c r="H55" s="79"/>
      <c r="I55" s="79"/>
      <c r="J55" s="79"/>
      <c r="K55" s="79"/>
      <c r="L55" s="79"/>
      <c r="M55" s="13">
        <v>765</v>
      </c>
      <c r="N55" s="132"/>
      <c r="O55" s="132"/>
      <c r="P55" s="132"/>
      <c r="Q55" s="132"/>
      <c r="R55" s="13">
        <v>766</v>
      </c>
      <c r="S55" s="59"/>
      <c r="T55" s="15" t="s">
        <v>18</v>
      </c>
    </row>
    <row r="56" spans="2:20" x14ac:dyDescent="0.25">
      <c r="B56" s="12">
        <v>31</v>
      </c>
      <c r="C56" s="79" t="s">
        <v>54</v>
      </c>
      <c r="D56" s="79"/>
      <c r="E56" s="79"/>
      <c r="F56" s="79"/>
      <c r="G56" s="79"/>
      <c r="H56" s="79"/>
      <c r="I56" s="79"/>
      <c r="J56" s="79"/>
      <c r="K56" s="79"/>
      <c r="L56" s="79"/>
      <c r="M56" s="13">
        <v>524</v>
      </c>
      <c r="N56" s="132"/>
      <c r="O56" s="132"/>
      <c r="P56" s="132"/>
      <c r="Q56" s="132"/>
      <c r="R56" s="13">
        <v>525</v>
      </c>
      <c r="S56" s="59"/>
      <c r="T56" s="15" t="s">
        <v>18</v>
      </c>
    </row>
    <row r="57" spans="2:20" x14ac:dyDescent="0.25">
      <c r="B57" s="12">
        <v>32</v>
      </c>
      <c r="C57" s="79" t="s">
        <v>179</v>
      </c>
      <c r="D57" s="79"/>
      <c r="E57" s="79"/>
      <c r="F57" s="79"/>
      <c r="G57" s="79"/>
      <c r="H57" s="79"/>
      <c r="I57" s="79"/>
      <c r="J57" s="79"/>
      <c r="K57" s="79"/>
      <c r="L57" s="79"/>
      <c r="M57" s="13">
        <v>527</v>
      </c>
      <c r="N57" s="132"/>
      <c r="O57" s="132"/>
      <c r="P57" s="132"/>
      <c r="Q57" s="132"/>
      <c r="R57" s="13">
        <v>528</v>
      </c>
      <c r="S57" s="59"/>
      <c r="T57" s="15" t="s">
        <v>25</v>
      </c>
    </row>
    <row r="58" spans="2:20" x14ac:dyDescent="0.25">
      <c r="B58" s="12">
        <v>33</v>
      </c>
      <c r="C58" s="79" t="s">
        <v>180</v>
      </c>
      <c r="D58" s="79"/>
      <c r="E58" s="79"/>
      <c r="F58" s="79"/>
      <c r="G58" s="79"/>
      <c r="H58" s="79"/>
      <c r="I58" s="79"/>
      <c r="J58" s="79"/>
      <c r="K58" s="79"/>
      <c r="L58" s="79"/>
      <c r="M58" s="13">
        <v>531</v>
      </c>
      <c r="N58" s="132"/>
      <c r="O58" s="132"/>
      <c r="P58" s="132"/>
      <c r="Q58" s="132"/>
      <c r="R58" s="13">
        <v>532</v>
      </c>
      <c r="S58" s="59"/>
      <c r="T58" s="15" t="s">
        <v>18</v>
      </c>
    </row>
    <row r="59" spans="2:20" ht="18.75" x14ac:dyDescent="0.25">
      <c r="B59" s="147" t="s">
        <v>57</v>
      </c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1"/>
    </row>
    <row r="60" spans="2:20" x14ac:dyDescent="0.25">
      <c r="B60" s="12">
        <v>34</v>
      </c>
      <c r="C60" s="79" t="s">
        <v>58</v>
      </c>
      <c r="D60" s="79"/>
      <c r="E60" s="79"/>
      <c r="F60" s="79"/>
      <c r="G60" s="79"/>
      <c r="H60" s="79"/>
      <c r="I60" s="79"/>
      <c r="J60" s="79"/>
      <c r="K60" s="79"/>
      <c r="L60" s="79"/>
      <c r="M60" s="13">
        <v>534</v>
      </c>
      <c r="N60" s="132"/>
      <c r="O60" s="132"/>
      <c r="P60" s="132"/>
      <c r="Q60" s="132"/>
      <c r="R60" s="13">
        <v>535</v>
      </c>
      <c r="S60" s="59"/>
      <c r="T60" s="15" t="s">
        <v>18</v>
      </c>
    </row>
    <row r="61" spans="2:20" x14ac:dyDescent="0.25">
      <c r="B61" s="12">
        <v>35</v>
      </c>
      <c r="C61" s="79" t="s">
        <v>59</v>
      </c>
      <c r="D61" s="79"/>
      <c r="E61" s="79"/>
      <c r="F61" s="79"/>
      <c r="G61" s="79"/>
      <c r="H61" s="79"/>
      <c r="I61" s="79"/>
      <c r="J61" s="79"/>
      <c r="K61" s="79"/>
      <c r="L61" s="79"/>
      <c r="M61" s="13">
        <v>536</v>
      </c>
      <c r="N61" s="132"/>
      <c r="O61" s="132"/>
      <c r="P61" s="132"/>
      <c r="Q61" s="132"/>
      <c r="R61" s="13">
        <v>553</v>
      </c>
      <c r="S61" s="59"/>
      <c r="T61" s="15" t="s">
        <v>18</v>
      </c>
    </row>
    <row r="62" spans="2:20" x14ac:dyDescent="0.25">
      <c r="B62" s="12">
        <v>36</v>
      </c>
      <c r="C62" s="79" t="s">
        <v>60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13">
        <v>504</v>
      </c>
      <c r="S62" s="59"/>
      <c r="T62" s="15" t="s">
        <v>18</v>
      </c>
    </row>
    <row r="63" spans="2:20" x14ac:dyDescent="0.25">
      <c r="B63" s="12">
        <v>37</v>
      </c>
      <c r="C63" s="79" t="s">
        <v>61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13">
        <v>593</v>
      </c>
      <c r="S63" s="59"/>
      <c r="T63" s="15" t="s">
        <v>25</v>
      </c>
    </row>
    <row r="64" spans="2:20" x14ac:dyDescent="0.25">
      <c r="B64" s="12">
        <v>38</v>
      </c>
      <c r="C64" s="79" t="s">
        <v>62</v>
      </c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13">
        <v>594</v>
      </c>
      <c r="S64" s="65"/>
      <c r="T64" s="15" t="s">
        <v>25</v>
      </c>
    </row>
    <row r="65" spans="2:20" x14ac:dyDescent="0.25">
      <c r="B65" s="12">
        <v>39</v>
      </c>
      <c r="C65" s="79" t="s">
        <v>63</v>
      </c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13">
        <v>592</v>
      </c>
      <c r="S65" s="65"/>
      <c r="T65" s="15" t="s">
        <v>25</v>
      </c>
    </row>
    <row r="66" spans="2:20" x14ac:dyDescent="0.25">
      <c r="B66" s="12">
        <v>40</v>
      </c>
      <c r="C66" s="79" t="s">
        <v>64</v>
      </c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13">
        <v>539</v>
      </c>
      <c r="S66" s="65"/>
      <c r="T66" s="15" t="s">
        <v>25</v>
      </c>
    </row>
    <row r="67" spans="2:20" x14ac:dyDescent="0.25">
      <c r="B67" s="12">
        <v>41</v>
      </c>
      <c r="C67" s="79" t="s">
        <v>65</v>
      </c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13">
        <v>718</v>
      </c>
      <c r="S67" s="65"/>
      <c r="T67" s="15" t="s">
        <v>25</v>
      </c>
    </row>
    <row r="68" spans="2:20" x14ac:dyDescent="0.25">
      <c r="B68" s="12">
        <v>42</v>
      </c>
      <c r="C68" s="79" t="s">
        <v>181</v>
      </c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13">
        <v>790</v>
      </c>
      <c r="S68" s="65"/>
      <c r="T68" s="15" t="s">
        <v>25</v>
      </c>
    </row>
    <row r="69" spans="2:20" x14ac:dyDescent="0.25">
      <c r="B69" s="12">
        <v>43</v>
      </c>
      <c r="C69" s="79" t="s">
        <v>66</v>
      </c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13">
        <v>164</v>
      </c>
      <c r="S69" s="59"/>
      <c r="T69" s="15" t="s">
        <v>18</v>
      </c>
    </row>
    <row r="70" spans="2:20" ht="18.75" x14ac:dyDescent="0.25">
      <c r="B70" s="147" t="s">
        <v>67</v>
      </c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1"/>
    </row>
    <row r="71" spans="2:20" x14ac:dyDescent="0.25">
      <c r="B71" s="133"/>
      <c r="C71" s="134"/>
      <c r="D71" s="134"/>
      <c r="E71" s="134"/>
      <c r="F71" s="134"/>
      <c r="G71" s="134"/>
      <c r="H71" s="134"/>
      <c r="I71" s="134"/>
      <c r="J71" s="134" t="s">
        <v>68</v>
      </c>
      <c r="K71" s="134"/>
      <c r="L71" s="134"/>
      <c r="M71" s="134"/>
      <c r="N71" s="134" t="s">
        <v>69</v>
      </c>
      <c r="O71" s="134"/>
      <c r="P71" s="134"/>
      <c r="Q71" s="134"/>
      <c r="R71" s="134"/>
      <c r="S71" s="134"/>
      <c r="T71" s="135"/>
    </row>
    <row r="72" spans="2:20" ht="15" customHeight="1" x14ac:dyDescent="0.25">
      <c r="B72" s="151">
        <v>44</v>
      </c>
      <c r="C72" s="79" t="s">
        <v>70</v>
      </c>
      <c r="D72" s="79"/>
      <c r="E72" s="79"/>
      <c r="F72" s="79"/>
      <c r="G72" s="79"/>
      <c r="H72" s="79"/>
      <c r="I72" s="79"/>
      <c r="J72" s="138">
        <v>730</v>
      </c>
      <c r="K72" s="132"/>
      <c r="L72" s="132"/>
      <c r="M72" s="132"/>
      <c r="N72" s="17" t="s">
        <v>35</v>
      </c>
      <c r="O72" s="13">
        <v>742</v>
      </c>
      <c r="P72" s="132"/>
      <c r="Q72" s="132"/>
      <c r="R72" s="138">
        <v>127</v>
      </c>
      <c r="S72" s="154"/>
      <c r="T72" s="150" t="s">
        <v>18</v>
      </c>
    </row>
    <row r="73" spans="2:20" ht="15" customHeight="1" x14ac:dyDescent="0.25">
      <c r="B73" s="151"/>
      <c r="C73" s="79"/>
      <c r="D73" s="79"/>
      <c r="E73" s="79"/>
      <c r="F73" s="79"/>
      <c r="G73" s="79"/>
      <c r="H73" s="79"/>
      <c r="I73" s="79"/>
      <c r="J73" s="138"/>
      <c r="K73" s="132"/>
      <c r="L73" s="132"/>
      <c r="M73" s="132"/>
      <c r="N73" s="17" t="s">
        <v>36</v>
      </c>
      <c r="O73" s="13">
        <v>743</v>
      </c>
      <c r="P73" s="132"/>
      <c r="Q73" s="132"/>
      <c r="R73" s="138"/>
      <c r="S73" s="154"/>
      <c r="T73" s="150"/>
    </row>
    <row r="74" spans="2:20" ht="15" customHeight="1" x14ac:dyDescent="0.25">
      <c r="B74" s="151">
        <v>45</v>
      </c>
      <c r="C74" s="79" t="s">
        <v>71</v>
      </c>
      <c r="D74" s="79"/>
      <c r="E74" s="79"/>
      <c r="F74" s="79"/>
      <c r="G74" s="79"/>
      <c r="H74" s="79"/>
      <c r="I74" s="79"/>
      <c r="J74" s="138">
        <v>729</v>
      </c>
      <c r="K74" s="132"/>
      <c r="L74" s="132"/>
      <c r="M74" s="132"/>
      <c r="N74" s="17" t="s">
        <v>35</v>
      </c>
      <c r="O74" s="13">
        <v>744</v>
      </c>
      <c r="P74" s="132"/>
      <c r="Q74" s="132"/>
      <c r="R74" s="138">
        <v>544</v>
      </c>
      <c r="S74" s="154"/>
      <c r="T74" s="150" t="s">
        <v>18</v>
      </c>
    </row>
    <row r="75" spans="2:20" ht="15" customHeight="1" x14ac:dyDescent="0.25">
      <c r="B75" s="151"/>
      <c r="C75" s="79"/>
      <c r="D75" s="79"/>
      <c r="E75" s="79"/>
      <c r="F75" s="79"/>
      <c r="G75" s="79"/>
      <c r="H75" s="79"/>
      <c r="I75" s="79"/>
      <c r="J75" s="138"/>
      <c r="K75" s="132"/>
      <c r="L75" s="132"/>
      <c r="M75" s="132"/>
      <c r="N75" s="17" t="s">
        <v>36</v>
      </c>
      <c r="O75" s="13">
        <v>745</v>
      </c>
      <c r="P75" s="132"/>
      <c r="Q75" s="132"/>
      <c r="R75" s="138"/>
      <c r="S75" s="154"/>
      <c r="T75" s="150"/>
    </row>
    <row r="76" spans="2:20" x14ac:dyDescent="0.25">
      <c r="B76" s="12">
        <v>46</v>
      </c>
      <c r="C76" s="79" t="s">
        <v>72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13">
        <v>523</v>
      </c>
      <c r="S76" s="43"/>
      <c r="T76" s="15" t="s">
        <v>18</v>
      </c>
    </row>
    <row r="77" spans="2:20" x14ac:dyDescent="0.25">
      <c r="B77" s="12">
        <v>47</v>
      </c>
      <c r="C77" s="79" t="s">
        <v>73</v>
      </c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13">
        <v>712</v>
      </c>
      <c r="S77" s="43"/>
      <c r="T77" s="15" t="s">
        <v>18</v>
      </c>
    </row>
    <row r="78" spans="2:20" x14ac:dyDescent="0.25">
      <c r="B78" s="12">
        <v>48</v>
      </c>
      <c r="C78" s="79" t="s">
        <v>74</v>
      </c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13">
        <v>757</v>
      </c>
      <c r="S78" s="43"/>
      <c r="T78" s="15" t="s">
        <v>18</v>
      </c>
    </row>
    <row r="79" spans="2:20" ht="16.5" thickBot="1" x14ac:dyDescent="0.3">
      <c r="B79" s="21">
        <v>49</v>
      </c>
      <c r="C79" s="153" t="s">
        <v>75</v>
      </c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22">
        <v>537</v>
      </c>
      <c r="S79" s="60">
        <f>+S53+S54+S55+S56+S58-S57+S60+S61+S62+S69-S63-S64-S65-S66-S67+S72+S74+S76+S77+S78-S68</f>
        <v>0</v>
      </c>
      <c r="T79" s="24" t="s">
        <v>38</v>
      </c>
    </row>
    <row r="80" spans="2:20" ht="13.5" thickBot="1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2:20" x14ac:dyDescent="0.25">
      <c r="B81" s="95" t="s">
        <v>182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 t="s">
        <v>76</v>
      </c>
      <c r="S81" s="96"/>
      <c r="T81" s="97"/>
    </row>
    <row r="82" spans="2:20" ht="27" customHeight="1" thickBot="1" x14ac:dyDescent="0.3">
      <c r="B82" s="25">
        <v>50</v>
      </c>
      <c r="C82" s="84" t="s">
        <v>77</v>
      </c>
      <c r="D82" s="84"/>
      <c r="E82" s="84"/>
      <c r="F82" s="26">
        <v>77</v>
      </c>
      <c r="G82" s="152">
        <f>IF(S39&gt;S79,0,S79-S39)</f>
        <v>0</v>
      </c>
      <c r="H82" s="152"/>
      <c r="I82" s="26">
        <v>756</v>
      </c>
      <c r="J82" s="84" t="s">
        <v>78</v>
      </c>
      <c r="K82" s="84"/>
      <c r="L82" s="161" t="s">
        <v>235</v>
      </c>
      <c r="M82" s="26">
        <v>755</v>
      </c>
      <c r="N82" s="152">
        <f>IF(L82="X",S39-S79,0)</f>
        <v>1500000</v>
      </c>
      <c r="O82" s="152"/>
      <c r="P82" s="84" t="s">
        <v>79</v>
      </c>
      <c r="Q82" s="84"/>
      <c r="R82" s="26">
        <v>89</v>
      </c>
      <c r="S82" s="27">
        <f>IF(L82="X",0,IF(S39&gt;S79,S39-S79,0))</f>
        <v>0</v>
      </c>
      <c r="T82" s="24" t="s">
        <v>18</v>
      </c>
    </row>
    <row r="83" spans="2:20" ht="13.5" customHeight="1" x14ac:dyDescent="0.25">
      <c r="B83" s="95" t="s">
        <v>183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 t="s">
        <v>76</v>
      </c>
      <c r="S83" s="96"/>
      <c r="T83" s="97"/>
    </row>
    <row r="84" spans="2:20" ht="40.5" customHeight="1" thickBot="1" x14ac:dyDescent="0.3">
      <c r="B84" s="12">
        <v>51</v>
      </c>
      <c r="C84" s="79" t="s">
        <v>184</v>
      </c>
      <c r="D84" s="79"/>
      <c r="E84" s="79"/>
      <c r="F84" s="13">
        <v>772</v>
      </c>
      <c r="G84" s="91"/>
      <c r="H84" s="91"/>
      <c r="I84" s="13">
        <v>773</v>
      </c>
      <c r="J84" s="79" t="s">
        <v>185</v>
      </c>
      <c r="K84" s="79"/>
      <c r="L84" s="162"/>
      <c r="M84" s="13">
        <v>774</v>
      </c>
      <c r="N84" s="91"/>
      <c r="O84" s="91"/>
      <c r="P84" s="79" t="s">
        <v>186</v>
      </c>
      <c r="Q84" s="79"/>
      <c r="R84" s="13">
        <v>775</v>
      </c>
      <c r="S84" s="28"/>
      <c r="T84" s="15" t="s">
        <v>18</v>
      </c>
    </row>
    <row r="85" spans="2:20" ht="22.5" customHeight="1" x14ac:dyDescent="0.25">
      <c r="B85" s="95" t="s">
        <v>202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 t="s">
        <v>76</v>
      </c>
      <c r="S85" s="96"/>
      <c r="T85" s="97"/>
    </row>
    <row r="86" spans="2:20" ht="50.25" customHeight="1" x14ac:dyDescent="0.25">
      <c r="B86" s="165" t="s">
        <v>203</v>
      </c>
      <c r="C86" s="166"/>
      <c r="D86" s="166"/>
      <c r="E86" s="167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4"/>
    </row>
    <row r="87" spans="2:20" ht="63.75" customHeight="1" x14ac:dyDescent="0.25">
      <c r="B87" s="12">
        <v>52</v>
      </c>
      <c r="C87" s="34" t="s">
        <v>200</v>
      </c>
      <c r="D87" s="13">
        <v>777</v>
      </c>
      <c r="E87" s="34"/>
      <c r="F87" s="74">
        <v>778</v>
      </c>
      <c r="G87" s="34" t="s">
        <v>200</v>
      </c>
      <c r="H87" s="34"/>
      <c r="I87" s="13">
        <v>779</v>
      </c>
      <c r="J87" s="34">
        <v>0</v>
      </c>
      <c r="K87" s="34" t="s">
        <v>201</v>
      </c>
      <c r="L87" s="74">
        <v>792</v>
      </c>
      <c r="M87" s="168"/>
      <c r="N87" s="169" t="s">
        <v>204</v>
      </c>
      <c r="O87" s="74">
        <v>793</v>
      </c>
      <c r="P87" s="34"/>
      <c r="Q87" s="34" t="s">
        <v>186</v>
      </c>
      <c r="R87" s="13">
        <v>780</v>
      </c>
      <c r="S87" s="61"/>
      <c r="T87" s="15" t="s">
        <v>18</v>
      </c>
    </row>
    <row r="88" spans="2:20" ht="63.75" customHeight="1" x14ac:dyDescent="0.25">
      <c r="B88" s="73">
        <v>53</v>
      </c>
      <c r="C88" s="34" t="s">
        <v>205</v>
      </c>
      <c r="D88" s="74">
        <v>782</v>
      </c>
      <c r="E88" s="34"/>
      <c r="F88" s="92" t="s">
        <v>209</v>
      </c>
      <c r="G88" s="93"/>
      <c r="H88" s="94"/>
      <c r="I88" s="74">
        <v>794</v>
      </c>
      <c r="J88" s="34">
        <v>0</v>
      </c>
      <c r="K88" s="34" t="s">
        <v>210</v>
      </c>
      <c r="L88" s="74">
        <v>796</v>
      </c>
      <c r="M88" s="168"/>
      <c r="N88" s="169" t="s">
        <v>211</v>
      </c>
      <c r="O88" s="74">
        <v>797</v>
      </c>
      <c r="P88" s="34"/>
      <c r="Q88" s="34" t="s">
        <v>186</v>
      </c>
      <c r="R88" s="13">
        <v>783</v>
      </c>
      <c r="S88" s="61"/>
      <c r="T88" s="15" t="s">
        <v>18</v>
      </c>
    </row>
    <row r="89" spans="2:20" ht="63.75" customHeight="1" x14ac:dyDescent="0.25">
      <c r="B89" s="73">
        <v>54</v>
      </c>
      <c r="C89" s="34" t="s">
        <v>206</v>
      </c>
      <c r="D89" s="74">
        <v>784</v>
      </c>
      <c r="E89" s="34"/>
      <c r="F89" s="92"/>
      <c r="G89" s="93"/>
      <c r="H89" s="93"/>
      <c r="I89" s="93"/>
      <c r="J89" s="94"/>
      <c r="K89" s="34" t="s">
        <v>214</v>
      </c>
      <c r="L89" s="74">
        <v>798</v>
      </c>
      <c r="M89" s="168"/>
      <c r="N89" s="169" t="s">
        <v>217</v>
      </c>
      <c r="O89" s="74">
        <v>799</v>
      </c>
      <c r="P89" s="34"/>
      <c r="Q89" s="34" t="s">
        <v>186</v>
      </c>
      <c r="R89" s="13">
        <v>785</v>
      </c>
      <c r="S89" s="61"/>
      <c r="T89" s="15" t="s">
        <v>18</v>
      </c>
    </row>
    <row r="90" spans="2:20" ht="51" x14ac:dyDescent="0.25">
      <c r="B90" s="73">
        <v>55</v>
      </c>
      <c r="C90" s="34" t="s">
        <v>207</v>
      </c>
      <c r="D90" s="74">
        <v>786</v>
      </c>
      <c r="E90" s="34"/>
      <c r="F90" s="92" t="s">
        <v>212</v>
      </c>
      <c r="G90" s="93"/>
      <c r="H90" s="94"/>
      <c r="I90" s="74">
        <v>800</v>
      </c>
      <c r="J90" s="34">
        <v>0</v>
      </c>
      <c r="K90" s="34" t="s">
        <v>215</v>
      </c>
      <c r="L90" s="74">
        <v>801</v>
      </c>
      <c r="M90" s="168"/>
      <c r="N90" s="169" t="s">
        <v>218</v>
      </c>
      <c r="O90" s="74">
        <v>802</v>
      </c>
      <c r="P90" s="34"/>
      <c r="Q90" s="34" t="s">
        <v>186</v>
      </c>
      <c r="R90" s="13">
        <v>787</v>
      </c>
      <c r="S90" s="61"/>
      <c r="T90" s="15" t="s">
        <v>18</v>
      </c>
    </row>
    <row r="91" spans="2:20" ht="64.5" thickBot="1" x14ac:dyDescent="0.3">
      <c r="B91" s="73">
        <v>56</v>
      </c>
      <c r="C91" s="34" t="s">
        <v>208</v>
      </c>
      <c r="D91" s="74">
        <v>788</v>
      </c>
      <c r="E91" s="34"/>
      <c r="F91" s="92" t="s">
        <v>213</v>
      </c>
      <c r="G91" s="93"/>
      <c r="H91" s="94"/>
      <c r="I91" s="74">
        <v>803</v>
      </c>
      <c r="J91" s="34">
        <v>0</v>
      </c>
      <c r="K91" s="34" t="s">
        <v>216</v>
      </c>
      <c r="L91" s="74">
        <v>804</v>
      </c>
      <c r="M91" s="168"/>
      <c r="N91" s="169" t="s">
        <v>219</v>
      </c>
      <c r="O91" s="74">
        <v>805</v>
      </c>
      <c r="P91" s="34"/>
      <c r="Q91" s="34" t="s">
        <v>186</v>
      </c>
      <c r="R91" s="30">
        <v>789</v>
      </c>
      <c r="S91" s="62"/>
      <c r="T91" s="31" t="s">
        <v>18</v>
      </c>
    </row>
    <row r="92" spans="2:20" ht="13.5" thickBot="1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2:20" ht="17.25" customHeight="1" x14ac:dyDescent="0.25">
      <c r="B93" s="32">
        <v>57</v>
      </c>
      <c r="C93" s="114" t="s">
        <v>80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8">
        <v>760</v>
      </c>
      <c r="S93" s="63"/>
      <c r="T93" s="33" t="s">
        <v>18</v>
      </c>
    </row>
    <row r="94" spans="2:20" ht="18" customHeight="1" thickBot="1" x14ac:dyDescent="0.3">
      <c r="B94" s="29">
        <v>58</v>
      </c>
      <c r="C94" s="80" t="s">
        <v>187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30">
        <v>767</v>
      </c>
      <c r="S94" s="64"/>
      <c r="T94" s="31" t="s">
        <v>18</v>
      </c>
    </row>
    <row r="95" spans="2:20" ht="13.5" thickBot="1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2:20" ht="18.75" x14ac:dyDescent="0.25">
      <c r="B96" s="76" t="s">
        <v>81</v>
      </c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10"/>
    </row>
    <row r="97" spans="2:20" ht="18.75" x14ac:dyDescent="0.25">
      <c r="B97" s="147" t="s">
        <v>82</v>
      </c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1"/>
    </row>
    <row r="98" spans="2:20" ht="19.5" customHeight="1" x14ac:dyDescent="0.25">
      <c r="B98" s="12">
        <v>59</v>
      </c>
      <c r="C98" s="79" t="s">
        <v>83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13">
        <v>50</v>
      </c>
      <c r="S98" s="43"/>
      <c r="T98" s="15" t="s">
        <v>18</v>
      </c>
    </row>
    <row r="99" spans="2:20" ht="25.5" customHeight="1" x14ac:dyDescent="0.25">
      <c r="B99" s="151">
        <v>60</v>
      </c>
      <c r="C99" s="79" t="s">
        <v>84</v>
      </c>
      <c r="D99" s="79"/>
      <c r="E99" s="79"/>
      <c r="F99" s="79"/>
      <c r="G99" s="79" t="s">
        <v>85</v>
      </c>
      <c r="H99" s="79"/>
      <c r="I99" s="138">
        <v>751</v>
      </c>
      <c r="J99" s="79" t="s">
        <v>86</v>
      </c>
      <c r="K99" s="79"/>
      <c r="L99" s="79"/>
      <c r="M99" s="138">
        <v>735</v>
      </c>
      <c r="N99" s="79" t="s">
        <v>87</v>
      </c>
      <c r="O99" s="79"/>
      <c r="P99" s="79" t="s">
        <v>88</v>
      </c>
      <c r="Q99" s="79"/>
      <c r="R99" s="138">
        <v>48</v>
      </c>
      <c r="S99" s="149"/>
      <c r="T99" s="150" t="s">
        <v>18</v>
      </c>
    </row>
    <row r="100" spans="2:20" ht="25.5" customHeight="1" x14ac:dyDescent="0.25">
      <c r="B100" s="151"/>
      <c r="C100" s="79"/>
      <c r="D100" s="79"/>
      <c r="E100" s="79"/>
      <c r="F100" s="79"/>
      <c r="G100" s="79"/>
      <c r="H100" s="79"/>
      <c r="I100" s="138"/>
      <c r="J100" s="132"/>
      <c r="K100" s="132"/>
      <c r="L100" s="132"/>
      <c r="M100" s="138"/>
      <c r="N100" s="132"/>
      <c r="O100" s="132"/>
      <c r="P100" s="79"/>
      <c r="Q100" s="79"/>
      <c r="R100" s="138"/>
      <c r="S100" s="149"/>
      <c r="T100" s="150"/>
    </row>
    <row r="101" spans="2:20" x14ac:dyDescent="0.25">
      <c r="B101" s="12">
        <v>61</v>
      </c>
      <c r="C101" s="79" t="s">
        <v>89</v>
      </c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13">
        <v>151</v>
      </c>
      <c r="S101" s="59"/>
      <c r="T101" s="15" t="s">
        <v>18</v>
      </c>
    </row>
    <row r="102" spans="2:20" x14ac:dyDescent="0.25">
      <c r="B102" s="12">
        <v>62</v>
      </c>
      <c r="C102" s="79" t="s">
        <v>90</v>
      </c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13">
        <v>153</v>
      </c>
      <c r="S102" s="59"/>
      <c r="T102" s="15" t="s">
        <v>18</v>
      </c>
    </row>
    <row r="103" spans="2:20" x14ac:dyDescent="0.25">
      <c r="B103" s="12">
        <v>63</v>
      </c>
      <c r="C103" s="79" t="s">
        <v>220</v>
      </c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13">
        <v>49</v>
      </c>
      <c r="S103" s="59"/>
      <c r="T103" s="15" t="s">
        <v>18</v>
      </c>
    </row>
    <row r="104" spans="2:20" x14ac:dyDescent="0.25">
      <c r="B104" s="12">
        <v>64</v>
      </c>
      <c r="C104" s="79" t="s">
        <v>221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13">
        <v>155</v>
      </c>
      <c r="S104" s="59"/>
      <c r="T104" s="15" t="s">
        <v>18</v>
      </c>
    </row>
    <row r="105" spans="2:20" x14ac:dyDescent="0.25">
      <c r="B105" s="12">
        <v>65</v>
      </c>
      <c r="C105" s="79" t="s">
        <v>222</v>
      </c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13">
        <v>54</v>
      </c>
      <c r="S105" s="59"/>
      <c r="T105" s="15" t="s">
        <v>18</v>
      </c>
    </row>
    <row r="106" spans="2:20" x14ac:dyDescent="0.25">
      <c r="B106" s="73">
        <v>66</v>
      </c>
      <c r="C106" s="79" t="s">
        <v>223</v>
      </c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4">
        <v>56</v>
      </c>
      <c r="S106" s="75"/>
      <c r="T106" s="72"/>
    </row>
    <row r="107" spans="2:20" x14ac:dyDescent="0.25">
      <c r="B107" s="73">
        <v>67</v>
      </c>
      <c r="C107" s="79" t="s">
        <v>224</v>
      </c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4">
        <v>588</v>
      </c>
      <c r="S107" s="75"/>
      <c r="T107" s="72"/>
    </row>
    <row r="108" spans="2:20" x14ac:dyDescent="0.25">
      <c r="B108" s="12">
        <v>68</v>
      </c>
      <c r="C108" s="79" t="s">
        <v>91</v>
      </c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13">
        <v>589</v>
      </c>
      <c r="S108" s="59"/>
      <c r="T108" s="15" t="s">
        <v>18</v>
      </c>
    </row>
    <row r="109" spans="2:20" ht="18.75" x14ac:dyDescent="0.25">
      <c r="B109" s="147" t="s">
        <v>92</v>
      </c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1"/>
    </row>
    <row r="110" spans="2:20" ht="40.5" customHeight="1" x14ac:dyDescent="0.25">
      <c r="B110" s="12"/>
      <c r="C110" s="13"/>
      <c r="D110" s="138" t="s">
        <v>93</v>
      </c>
      <c r="E110" s="138"/>
      <c r="F110" s="138"/>
      <c r="G110" s="138" t="s">
        <v>94</v>
      </c>
      <c r="H110" s="138"/>
      <c r="I110" s="138" t="s">
        <v>95</v>
      </c>
      <c r="J110" s="138"/>
      <c r="K110" s="138"/>
      <c r="L110" s="138"/>
      <c r="M110" s="138" t="s">
        <v>96</v>
      </c>
      <c r="N110" s="138"/>
      <c r="O110" s="138" t="s">
        <v>97</v>
      </c>
      <c r="P110" s="138"/>
      <c r="Q110" s="138"/>
      <c r="R110" s="138" t="s">
        <v>98</v>
      </c>
      <c r="S110" s="138"/>
      <c r="T110" s="139"/>
    </row>
    <row r="111" spans="2:20" ht="27.75" customHeight="1" x14ac:dyDescent="0.25">
      <c r="B111" s="12">
        <v>69</v>
      </c>
      <c r="C111" s="34" t="s">
        <v>99</v>
      </c>
      <c r="D111" s="138">
        <v>750</v>
      </c>
      <c r="E111" s="138"/>
      <c r="F111" s="35"/>
      <c r="G111" s="13">
        <v>30</v>
      </c>
      <c r="H111" s="16">
        <v>0</v>
      </c>
      <c r="I111" s="13">
        <v>563</v>
      </c>
      <c r="J111" s="146">
        <v>608500</v>
      </c>
      <c r="K111" s="146"/>
      <c r="L111" s="146"/>
      <c r="M111" s="13">
        <v>115</v>
      </c>
      <c r="N111" s="36">
        <v>0.25</v>
      </c>
      <c r="O111" s="13">
        <v>68</v>
      </c>
      <c r="P111" s="132"/>
      <c r="Q111" s="132"/>
      <c r="R111" s="13">
        <v>62</v>
      </c>
      <c r="S111" s="44">
        <f>IF(F111="SI",0,ROUND(J111*N111%,0))</f>
        <v>1521</v>
      </c>
      <c r="T111" s="15" t="s">
        <v>18</v>
      </c>
    </row>
    <row r="112" spans="2:20" x14ac:dyDescent="0.25">
      <c r="B112" s="73">
        <v>70</v>
      </c>
      <c r="C112" s="79" t="s">
        <v>225</v>
      </c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4">
        <v>156</v>
      </c>
      <c r="S112" s="71"/>
      <c r="T112" s="72" t="s">
        <v>18</v>
      </c>
    </row>
    <row r="113" spans="2:20" x14ac:dyDescent="0.25">
      <c r="B113" s="12">
        <v>71</v>
      </c>
      <c r="C113" s="79" t="s">
        <v>100</v>
      </c>
      <c r="D113" s="79"/>
      <c r="E113" s="79"/>
      <c r="F113" s="79"/>
      <c r="G113" s="13">
        <v>565</v>
      </c>
      <c r="H113" s="14"/>
      <c r="I113" s="13">
        <v>120</v>
      </c>
      <c r="J113" s="132"/>
      <c r="K113" s="132"/>
      <c r="L113" s="132"/>
      <c r="M113" s="13">
        <v>542</v>
      </c>
      <c r="N113" s="14"/>
      <c r="O113" s="13">
        <v>122</v>
      </c>
      <c r="P113" s="132"/>
      <c r="Q113" s="132"/>
      <c r="R113" s="13">
        <v>123</v>
      </c>
      <c r="S113" s="44"/>
      <c r="T113" s="15" t="s">
        <v>18</v>
      </c>
    </row>
    <row r="114" spans="2:20" x14ac:dyDescent="0.25">
      <c r="B114" s="12">
        <v>72</v>
      </c>
      <c r="C114" s="79" t="s">
        <v>101</v>
      </c>
      <c r="D114" s="79"/>
      <c r="E114" s="79"/>
      <c r="F114" s="79"/>
      <c r="G114" s="13">
        <v>700</v>
      </c>
      <c r="H114" s="14"/>
      <c r="I114" s="13">
        <v>701</v>
      </c>
      <c r="J114" s="132"/>
      <c r="K114" s="132"/>
      <c r="L114" s="132"/>
      <c r="M114" s="13">
        <v>702</v>
      </c>
      <c r="N114" s="14"/>
      <c r="O114" s="13">
        <v>711</v>
      </c>
      <c r="P114" s="132"/>
      <c r="Q114" s="132"/>
      <c r="R114" s="13">
        <v>703</v>
      </c>
      <c r="S114" s="44"/>
      <c r="T114" s="15" t="s">
        <v>18</v>
      </c>
    </row>
    <row r="115" spans="2:20" x14ac:dyDescent="0.25">
      <c r="B115" s="12">
        <v>73</v>
      </c>
      <c r="C115" s="79" t="s">
        <v>102</v>
      </c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13">
        <v>66</v>
      </c>
      <c r="S115" s="43"/>
      <c r="T115" s="15" t="s">
        <v>18</v>
      </c>
    </row>
    <row r="116" spans="2:20" x14ac:dyDescent="0.25">
      <c r="B116" s="116">
        <v>74</v>
      </c>
      <c r="C116" s="140" t="s">
        <v>106</v>
      </c>
      <c r="D116" s="141"/>
      <c r="E116" s="141"/>
      <c r="F116" s="142"/>
      <c r="G116" s="138" t="s">
        <v>103</v>
      </c>
      <c r="H116" s="138"/>
      <c r="I116" s="138" t="s">
        <v>104</v>
      </c>
      <c r="J116" s="138"/>
      <c r="K116" s="138"/>
      <c r="L116" s="138"/>
      <c r="M116" s="138" t="s">
        <v>105</v>
      </c>
      <c r="N116" s="138"/>
      <c r="O116" s="138"/>
      <c r="P116" s="138"/>
      <c r="Q116" s="138"/>
      <c r="R116" s="138"/>
      <c r="S116" s="138"/>
      <c r="T116" s="139"/>
    </row>
    <row r="117" spans="2:20" x14ac:dyDescent="0.25">
      <c r="B117" s="117"/>
      <c r="C117" s="143"/>
      <c r="D117" s="144"/>
      <c r="E117" s="144"/>
      <c r="F117" s="145"/>
      <c r="G117" s="13">
        <v>721</v>
      </c>
      <c r="H117" s="14"/>
      <c r="I117" s="13">
        <v>722</v>
      </c>
      <c r="J117" s="132"/>
      <c r="K117" s="132"/>
      <c r="L117" s="132"/>
      <c r="M117" s="13">
        <v>724</v>
      </c>
      <c r="N117" s="137"/>
      <c r="O117" s="137"/>
      <c r="P117" s="79" t="s">
        <v>107</v>
      </c>
      <c r="Q117" s="79"/>
      <c r="R117" s="13">
        <v>723</v>
      </c>
      <c r="S117" s="44"/>
      <c r="T117" s="15" t="s">
        <v>25</v>
      </c>
    </row>
    <row r="118" spans="2:20" x14ac:dyDescent="0.25">
      <c r="B118" s="12">
        <v>75</v>
      </c>
      <c r="C118" s="79" t="s">
        <v>108</v>
      </c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13">
        <v>152</v>
      </c>
      <c r="S118" s="43"/>
      <c r="T118" s="15" t="s">
        <v>18</v>
      </c>
    </row>
    <row r="119" spans="2:20" x14ac:dyDescent="0.25">
      <c r="B119" s="73">
        <v>76</v>
      </c>
      <c r="C119" s="79" t="s">
        <v>226</v>
      </c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4">
        <v>157</v>
      </c>
      <c r="S119" s="43"/>
      <c r="T119" s="72" t="s">
        <v>18</v>
      </c>
    </row>
    <row r="120" spans="2:20" ht="12.75" customHeight="1" x14ac:dyDescent="0.25">
      <c r="B120" s="73">
        <v>77</v>
      </c>
      <c r="C120" s="122" t="s">
        <v>109</v>
      </c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4"/>
      <c r="R120" s="13">
        <v>70</v>
      </c>
      <c r="S120" s="43"/>
      <c r="T120" s="15" t="s">
        <v>18</v>
      </c>
    </row>
    <row r="121" spans="2:20" ht="13.5" thickBot="1" x14ac:dyDescent="0.3">
      <c r="B121" s="29">
        <v>78</v>
      </c>
      <c r="C121" s="80" t="s">
        <v>188</v>
      </c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30">
        <v>766</v>
      </c>
      <c r="S121" s="64"/>
      <c r="T121" s="31"/>
    </row>
    <row r="122" spans="2:20" ht="13.5" thickBot="1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2:20" ht="17.25" customHeight="1" thickBot="1" x14ac:dyDescent="0.3">
      <c r="B123" s="37">
        <v>79</v>
      </c>
      <c r="C123" s="115" t="s">
        <v>110</v>
      </c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38">
        <v>595</v>
      </c>
      <c r="S123" s="39">
        <f>SUM(S82,S98:S108,S111:S115)</f>
        <v>1521</v>
      </c>
      <c r="T123" s="40" t="s">
        <v>38</v>
      </c>
    </row>
    <row r="124" spans="2:20" ht="13.5" thickBot="1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2:20" s="42" customFormat="1" ht="18" customHeight="1" x14ac:dyDescent="0.25">
      <c r="B125" s="76" t="s">
        <v>111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41"/>
    </row>
    <row r="126" spans="2:20" x14ac:dyDescent="0.25">
      <c r="B126" s="133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 t="s">
        <v>76</v>
      </c>
      <c r="S126" s="134"/>
      <c r="T126" s="135"/>
    </row>
    <row r="127" spans="2:20" x14ac:dyDescent="0.25">
      <c r="B127" s="12">
        <v>80</v>
      </c>
      <c r="C127" s="79" t="s">
        <v>112</v>
      </c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13">
        <v>529</v>
      </c>
      <c r="S127" s="43"/>
      <c r="T127" s="15"/>
    </row>
    <row r="128" spans="2:20" x14ac:dyDescent="0.25">
      <c r="B128" s="12">
        <v>81</v>
      </c>
      <c r="C128" s="79" t="s">
        <v>113</v>
      </c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13">
        <v>530</v>
      </c>
      <c r="S128" s="43"/>
      <c r="T128" s="15"/>
    </row>
    <row r="129" spans="2:20" ht="13.5" thickBot="1" x14ac:dyDescent="0.3">
      <c r="B129" s="25">
        <v>82</v>
      </c>
      <c r="C129" s="84" t="s">
        <v>114</v>
      </c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26">
        <v>409</v>
      </c>
      <c r="S129" s="66"/>
      <c r="T129" s="24" t="s">
        <v>18</v>
      </c>
    </row>
    <row r="130" spans="2:20" ht="13.5" thickBot="1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2:20" ht="18.75" x14ac:dyDescent="0.25">
      <c r="B131" s="76" t="s">
        <v>115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10"/>
    </row>
    <row r="132" spans="2:20" x14ac:dyDescent="0.25">
      <c r="B132" s="12">
        <v>83</v>
      </c>
      <c r="C132" s="79" t="s">
        <v>116</v>
      </c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13">
        <v>522</v>
      </c>
      <c r="S132" s="43"/>
      <c r="T132" s="15" t="s">
        <v>18</v>
      </c>
    </row>
    <row r="133" spans="2:20" x14ac:dyDescent="0.25">
      <c r="B133" s="12">
        <v>84</v>
      </c>
      <c r="C133" s="79" t="s">
        <v>117</v>
      </c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13">
        <v>526</v>
      </c>
      <c r="S133" s="43"/>
      <c r="T133" s="15" t="s">
        <v>18</v>
      </c>
    </row>
    <row r="134" spans="2:20" x14ac:dyDescent="0.25">
      <c r="B134" s="12">
        <v>85</v>
      </c>
      <c r="C134" s="79" t="s">
        <v>118</v>
      </c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13">
        <v>113</v>
      </c>
      <c r="S134" s="43"/>
      <c r="T134" s="15" t="s">
        <v>18</v>
      </c>
    </row>
    <row r="135" spans="2:20" x14ac:dyDescent="0.25">
      <c r="B135" s="12">
        <v>86</v>
      </c>
      <c r="C135" s="79" t="s">
        <v>119</v>
      </c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13">
        <v>28</v>
      </c>
      <c r="S135" s="43"/>
      <c r="T135" s="15" t="s">
        <v>25</v>
      </c>
    </row>
    <row r="136" spans="2:20" x14ac:dyDescent="0.25">
      <c r="B136" s="12">
        <v>87</v>
      </c>
      <c r="C136" s="79" t="s">
        <v>120</v>
      </c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13">
        <v>548</v>
      </c>
      <c r="S136" s="43"/>
      <c r="T136" s="15" t="s">
        <v>25</v>
      </c>
    </row>
    <row r="137" spans="2:20" x14ac:dyDescent="0.25">
      <c r="B137" s="12">
        <v>88</v>
      </c>
      <c r="C137" s="79" t="s">
        <v>121</v>
      </c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13">
        <v>540</v>
      </c>
      <c r="S137" s="43"/>
      <c r="T137" s="15" t="s">
        <v>25</v>
      </c>
    </row>
    <row r="138" spans="2:20" x14ac:dyDescent="0.25">
      <c r="B138" s="12">
        <v>89</v>
      </c>
      <c r="C138" s="79" t="s">
        <v>122</v>
      </c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13">
        <v>541</v>
      </c>
      <c r="S138" s="43"/>
      <c r="T138" s="15" t="s">
        <v>18</v>
      </c>
    </row>
    <row r="139" spans="2:20" ht="13.5" thickBot="1" x14ac:dyDescent="0.3">
      <c r="B139" s="12">
        <v>90</v>
      </c>
      <c r="C139" s="84" t="s">
        <v>123</v>
      </c>
      <c r="D139" s="84"/>
      <c r="E139" s="84"/>
      <c r="F139" s="84"/>
      <c r="G139" s="84"/>
      <c r="H139" s="84"/>
      <c r="I139" s="26">
        <v>549</v>
      </c>
      <c r="J139" s="136">
        <f>IF(S132+S133+S134+S138-S135-S136-S137&lt;0,-(S132+S133+S134+S138-S135-S136-S137),0)</f>
        <v>0</v>
      </c>
      <c r="K139" s="136"/>
      <c r="L139" s="136"/>
      <c r="M139" s="84" t="s">
        <v>124</v>
      </c>
      <c r="N139" s="84"/>
      <c r="O139" s="84"/>
      <c r="P139" s="84"/>
      <c r="Q139" s="84"/>
      <c r="R139" s="26">
        <v>550</v>
      </c>
      <c r="S139" s="46">
        <f>IF(S132+S133+S134+S138-S135-S136-S137&gt;0,S132+S133+S134+S138-S135-S136-S137,0)</f>
        <v>0</v>
      </c>
      <c r="T139" s="24" t="s">
        <v>18</v>
      </c>
    </row>
    <row r="140" spans="2:20" ht="13.5" thickBot="1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2:20" ht="18.75" x14ac:dyDescent="0.25">
      <c r="B141" s="76" t="s">
        <v>125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10"/>
    </row>
    <row r="142" spans="2:20" x14ac:dyDescent="0.25">
      <c r="B142" s="133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 t="s">
        <v>126</v>
      </c>
      <c r="S142" s="134"/>
      <c r="T142" s="135"/>
    </row>
    <row r="143" spans="2:20" x14ac:dyDescent="0.25">
      <c r="B143" s="12">
        <v>91</v>
      </c>
      <c r="C143" s="79" t="s">
        <v>127</v>
      </c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13">
        <v>577</v>
      </c>
      <c r="S143" s="43"/>
      <c r="T143" s="15" t="s">
        <v>18</v>
      </c>
    </row>
    <row r="144" spans="2:20" x14ac:dyDescent="0.25">
      <c r="B144" s="12">
        <v>92</v>
      </c>
      <c r="C144" s="79" t="s">
        <v>128</v>
      </c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13">
        <v>32</v>
      </c>
      <c r="S144" s="43"/>
      <c r="T144" s="15" t="s">
        <v>18</v>
      </c>
    </row>
    <row r="145" spans="2:20" x14ac:dyDescent="0.25">
      <c r="B145" s="73">
        <v>93</v>
      </c>
      <c r="C145" s="79" t="s">
        <v>129</v>
      </c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13">
        <v>150</v>
      </c>
      <c r="S145" s="43"/>
      <c r="T145" s="15" t="s">
        <v>18</v>
      </c>
    </row>
    <row r="146" spans="2:20" x14ac:dyDescent="0.25">
      <c r="B146" s="73">
        <v>94</v>
      </c>
      <c r="C146" s="79" t="s">
        <v>130</v>
      </c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13">
        <v>146</v>
      </c>
      <c r="S146" s="43"/>
      <c r="T146" s="15" t="s">
        <v>18</v>
      </c>
    </row>
    <row r="147" spans="2:20" x14ac:dyDescent="0.25">
      <c r="B147" s="73">
        <v>95</v>
      </c>
      <c r="C147" s="79" t="s">
        <v>131</v>
      </c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13">
        <v>752</v>
      </c>
      <c r="S147" s="43"/>
      <c r="T147" s="15" t="s">
        <v>18</v>
      </c>
    </row>
    <row r="148" spans="2:20" x14ac:dyDescent="0.25">
      <c r="B148" s="73">
        <v>96</v>
      </c>
      <c r="C148" s="79" t="s">
        <v>132</v>
      </c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13">
        <v>545</v>
      </c>
      <c r="S148" s="43"/>
      <c r="T148" s="15" t="s">
        <v>18</v>
      </c>
    </row>
    <row r="149" spans="2:20" x14ac:dyDescent="0.25">
      <c r="B149" s="73">
        <v>97</v>
      </c>
      <c r="C149" s="79" t="s">
        <v>133</v>
      </c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13">
        <v>546</v>
      </c>
      <c r="S149" s="43"/>
      <c r="T149" s="15" t="s">
        <v>25</v>
      </c>
    </row>
    <row r="150" spans="2:20" x14ac:dyDescent="0.25">
      <c r="B150" s="73">
        <v>98</v>
      </c>
      <c r="C150" s="79" t="s">
        <v>26</v>
      </c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13">
        <v>710</v>
      </c>
      <c r="S150" s="43"/>
      <c r="T150" s="15" t="s">
        <v>25</v>
      </c>
    </row>
    <row r="151" spans="2:20" x14ac:dyDescent="0.25">
      <c r="B151" s="73">
        <v>99</v>
      </c>
      <c r="C151" s="79" t="s">
        <v>134</v>
      </c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13">
        <v>602</v>
      </c>
      <c r="S151" s="44">
        <f>+S143+S144+S145+S146+S147+S148-S149-S150</f>
        <v>0</v>
      </c>
      <c r="T151" s="15" t="s">
        <v>38</v>
      </c>
    </row>
    <row r="152" spans="2:20" x14ac:dyDescent="0.25">
      <c r="B152" s="133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 t="s">
        <v>135</v>
      </c>
      <c r="N152" s="134"/>
      <c r="O152" s="134"/>
      <c r="P152" s="134"/>
      <c r="Q152" s="134"/>
      <c r="R152" s="134" t="s">
        <v>136</v>
      </c>
      <c r="S152" s="134"/>
      <c r="T152" s="135"/>
    </row>
    <row r="153" spans="2:20" x14ac:dyDescent="0.25">
      <c r="B153" s="12">
        <v>100</v>
      </c>
      <c r="C153" s="79" t="s">
        <v>127</v>
      </c>
      <c r="D153" s="79"/>
      <c r="E153" s="79"/>
      <c r="F153" s="79"/>
      <c r="G153" s="79"/>
      <c r="H153" s="79"/>
      <c r="I153" s="79"/>
      <c r="J153" s="79"/>
      <c r="K153" s="79"/>
      <c r="L153" s="79"/>
      <c r="M153" s="13">
        <v>575</v>
      </c>
      <c r="N153" s="132"/>
      <c r="O153" s="132"/>
      <c r="P153" s="132"/>
      <c r="Q153" s="45" t="s">
        <v>18</v>
      </c>
      <c r="R153" s="13">
        <v>576</v>
      </c>
      <c r="S153" s="43"/>
      <c r="T153" s="15" t="s">
        <v>18</v>
      </c>
    </row>
    <row r="154" spans="2:20" x14ac:dyDescent="0.25">
      <c r="B154" s="12">
        <v>101</v>
      </c>
      <c r="C154" s="79" t="s">
        <v>128</v>
      </c>
      <c r="D154" s="79"/>
      <c r="E154" s="79"/>
      <c r="F154" s="79"/>
      <c r="G154" s="79"/>
      <c r="H154" s="79"/>
      <c r="I154" s="79"/>
      <c r="J154" s="79"/>
      <c r="K154" s="79"/>
      <c r="L154" s="79"/>
      <c r="M154" s="13">
        <v>574</v>
      </c>
      <c r="N154" s="132"/>
      <c r="O154" s="132"/>
      <c r="P154" s="132"/>
      <c r="Q154" s="45" t="s">
        <v>18</v>
      </c>
      <c r="R154" s="13">
        <v>33</v>
      </c>
      <c r="S154" s="43"/>
      <c r="T154" s="15" t="s">
        <v>18</v>
      </c>
    </row>
    <row r="155" spans="2:20" x14ac:dyDescent="0.25">
      <c r="B155" s="73">
        <v>102</v>
      </c>
      <c r="C155" s="79" t="s">
        <v>129</v>
      </c>
      <c r="D155" s="79"/>
      <c r="E155" s="79"/>
      <c r="F155" s="79"/>
      <c r="G155" s="79"/>
      <c r="H155" s="79"/>
      <c r="I155" s="79"/>
      <c r="J155" s="79"/>
      <c r="K155" s="79"/>
      <c r="L155" s="79"/>
      <c r="M155" s="13">
        <v>580</v>
      </c>
      <c r="N155" s="132"/>
      <c r="O155" s="132"/>
      <c r="P155" s="132"/>
      <c r="Q155" s="45" t="s">
        <v>18</v>
      </c>
      <c r="R155" s="13">
        <v>149</v>
      </c>
      <c r="S155" s="43"/>
      <c r="T155" s="15" t="s">
        <v>18</v>
      </c>
    </row>
    <row r="156" spans="2:20" x14ac:dyDescent="0.25">
      <c r="B156" s="73">
        <v>103</v>
      </c>
      <c r="C156" s="79" t="s">
        <v>130</v>
      </c>
      <c r="D156" s="79"/>
      <c r="E156" s="79"/>
      <c r="F156" s="79"/>
      <c r="G156" s="79"/>
      <c r="H156" s="79"/>
      <c r="I156" s="79"/>
      <c r="J156" s="79"/>
      <c r="K156" s="79"/>
      <c r="L156" s="79"/>
      <c r="M156" s="13">
        <v>582</v>
      </c>
      <c r="N156" s="132"/>
      <c r="O156" s="132"/>
      <c r="P156" s="132"/>
      <c r="Q156" s="45" t="s">
        <v>18</v>
      </c>
      <c r="R156" s="13">
        <v>85</v>
      </c>
      <c r="S156" s="43"/>
      <c r="T156" s="15" t="s">
        <v>18</v>
      </c>
    </row>
    <row r="157" spans="2:20" x14ac:dyDescent="0.25">
      <c r="B157" s="73">
        <v>104</v>
      </c>
      <c r="C157" s="79" t="s">
        <v>131</v>
      </c>
      <c r="D157" s="79"/>
      <c r="E157" s="79"/>
      <c r="F157" s="79"/>
      <c r="G157" s="79"/>
      <c r="H157" s="79"/>
      <c r="I157" s="79"/>
      <c r="J157" s="79"/>
      <c r="K157" s="79"/>
      <c r="L157" s="79"/>
      <c r="M157" s="13">
        <v>753</v>
      </c>
      <c r="N157" s="132"/>
      <c r="O157" s="132"/>
      <c r="P157" s="132"/>
      <c r="Q157" s="45" t="s">
        <v>18</v>
      </c>
      <c r="R157" s="13">
        <v>754</v>
      </c>
      <c r="S157" s="43"/>
      <c r="T157" s="15" t="s">
        <v>18</v>
      </c>
    </row>
    <row r="158" spans="2:20" x14ac:dyDescent="0.25">
      <c r="B158" s="73">
        <v>105</v>
      </c>
      <c r="C158" s="79" t="s">
        <v>56</v>
      </c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13">
        <v>551</v>
      </c>
      <c r="S158" s="43"/>
      <c r="T158" s="15" t="s">
        <v>18</v>
      </c>
    </row>
    <row r="159" spans="2:20" x14ac:dyDescent="0.25">
      <c r="B159" s="73">
        <v>106</v>
      </c>
      <c r="C159" s="79" t="s">
        <v>55</v>
      </c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13">
        <v>559</v>
      </c>
      <c r="S159" s="43"/>
      <c r="T159" s="15" t="s">
        <v>25</v>
      </c>
    </row>
    <row r="160" spans="2:20" x14ac:dyDescent="0.25">
      <c r="B160" s="73">
        <v>107</v>
      </c>
      <c r="C160" s="79" t="s">
        <v>137</v>
      </c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13">
        <v>508</v>
      </c>
      <c r="S160" s="43"/>
      <c r="T160" s="15" t="s">
        <v>18</v>
      </c>
    </row>
    <row r="161" spans="2:20" x14ac:dyDescent="0.25">
      <c r="B161" s="73">
        <v>108</v>
      </c>
      <c r="C161" s="79" t="s">
        <v>138</v>
      </c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13">
        <v>533</v>
      </c>
      <c r="S161" s="43"/>
      <c r="T161" s="15" t="s">
        <v>25</v>
      </c>
    </row>
    <row r="162" spans="2:20" x14ac:dyDescent="0.25">
      <c r="B162" s="73">
        <v>109</v>
      </c>
      <c r="C162" s="79" t="s">
        <v>139</v>
      </c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13">
        <v>552</v>
      </c>
      <c r="S162" s="43"/>
      <c r="T162" s="72" t="s">
        <v>25</v>
      </c>
    </row>
    <row r="163" spans="2:20" ht="13.5" thickBot="1" x14ac:dyDescent="0.3">
      <c r="B163" s="73">
        <v>110</v>
      </c>
      <c r="C163" s="84" t="s">
        <v>140</v>
      </c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26">
        <v>603</v>
      </c>
      <c r="S163" s="46">
        <f>+S153+S154+S155+S156+S157+S158-S159+S160-S161+S162</f>
        <v>0</v>
      </c>
      <c r="T163" s="24" t="s">
        <v>38</v>
      </c>
    </row>
    <row r="164" spans="2:20" ht="13.5" thickBot="1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2:20" ht="23.25" customHeight="1" thickBot="1" x14ac:dyDescent="0.3">
      <c r="B165" s="37">
        <v>111</v>
      </c>
      <c r="C165" s="115" t="s">
        <v>141</v>
      </c>
      <c r="D165" s="115"/>
      <c r="E165" s="115"/>
      <c r="F165" s="115"/>
      <c r="G165" s="115"/>
      <c r="H165" s="115"/>
      <c r="I165" s="38">
        <v>507</v>
      </c>
      <c r="J165" s="128">
        <f>IF(S151-S163&lt;0,S163-S151,0)</f>
        <v>0</v>
      </c>
      <c r="K165" s="128"/>
      <c r="L165" s="128"/>
      <c r="M165" s="128"/>
      <c r="N165" s="115" t="s">
        <v>142</v>
      </c>
      <c r="O165" s="115"/>
      <c r="P165" s="115"/>
      <c r="Q165" s="115"/>
      <c r="R165" s="38">
        <v>506</v>
      </c>
      <c r="S165" s="47">
        <f>IF(S151-S163&gt;0,S151-S163,0)</f>
        <v>0</v>
      </c>
      <c r="T165" s="40" t="s">
        <v>18</v>
      </c>
    </row>
    <row r="166" spans="2:20" ht="13.5" thickBot="1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2:20" ht="18.75" x14ac:dyDescent="0.25">
      <c r="B167" s="76" t="s">
        <v>143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41"/>
    </row>
    <row r="168" spans="2:20" ht="18.75" x14ac:dyDescent="0.25">
      <c r="B168" s="129" t="s">
        <v>144</v>
      </c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1"/>
    </row>
    <row r="169" spans="2:20" x14ac:dyDescent="0.25">
      <c r="B169" s="12">
        <v>112</v>
      </c>
      <c r="C169" s="79" t="s">
        <v>145</v>
      </c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13">
        <v>556</v>
      </c>
      <c r="S169" s="43"/>
      <c r="T169" s="15" t="s">
        <v>18</v>
      </c>
    </row>
    <row r="170" spans="2:20" x14ac:dyDescent="0.25">
      <c r="B170" s="12">
        <v>113</v>
      </c>
      <c r="C170" s="79" t="s">
        <v>146</v>
      </c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13">
        <v>557</v>
      </c>
      <c r="S170" s="43"/>
      <c r="T170" s="15" t="s">
        <v>18</v>
      </c>
    </row>
    <row r="171" spans="2:20" x14ac:dyDescent="0.25">
      <c r="B171" s="73">
        <v>114</v>
      </c>
      <c r="C171" s="79" t="s">
        <v>147</v>
      </c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13">
        <v>558</v>
      </c>
      <c r="S171" s="43"/>
      <c r="T171" s="15" t="s">
        <v>25</v>
      </c>
    </row>
    <row r="172" spans="2:20" x14ac:dyDescent="0.25">
      <c r="B172" s="73">
        <v>115</v>
      </c>
      <c r="C172" s="79" t="s">
        <v>148</v>
      </c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13">
        <v>543</v>
      </c>
      <c r="S172" s="44">
        <f>+S169+S170-S171</f>
        <v>0</v>
      </c>
      <c r="T172" s="15" t="s">
        <v>38</v>
      </c>
    </row>
    <row r="173" spans="2:20" ht="13.5" thickBot="1" x14ac:dyDescent="0.3">
      <c r="B173" s="73">
        <v>116</v>
      </c>
      <c r="C173" s="80" t="s">
        <v>149</v>
      </c>
      <c r="D173" s="80"/>
      <c r="E173" s="80"/>
      <c r="F173" s="80"/>
      <c r="G173" s="80"/>
      <c r="H173" s="80"/>
      <c r="I173" s="30">
        <v>573</v>
      </c>
      <c r="J173" s="90">
        <f>IF(S82&lt;S172,S172-S173,0)</f>
        <v>0</v>
      </c>
      <c r="K173" s="90"/>
      <c r="L173" s="90"/>
      <c r="M173" s="90"/>
      <c r="N173" s="80" t="s">
        <v>150</v>
      </c>
      <c r="O173" s="80"/>
      <c r="P173" s="80"/>
      <c r="Q173" s="80"/>
      <c r="R173" s="30">
        <v>598</v>
      </c>
      <c r="S173" s="48">
        <f>IF(S172&gt;S82,S82,S172)</f>
        <v>0</v>
      </c>
      <c r="T173" s="15" t="s">
        <v>25</v>
      </c>
    </row>
    <row r="174" spans="2:20" ht="13.5" thickBot="1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2:20" ht="18.75" x14ac:dyDescent="0.25">
      <c r="B175" s="76" t="s">
        <v>151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8"/>
    </row>
    <row r="176" spans="2:20" ht="12.75" customHeight="1" x14ac:dyDescent="0.25">
      <c r="B176" s="12">
        <v>117</v>
      </c>
      <c r="C176" s="79" t="s">
        <v>152</v>
      </c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13">
        <v>39</v>
      </c>
      <c r="S176" s="67"/>
      <c r="T176" s="45" t="s">
        <v>18</v>
      </c>
    </row>
    <row r="177" spans="2:20" ht="12.75" customHeight="1" x14ac:dyDescent="0.25">
      <c r="B177" s="12">
        <v>118</v>
      </c>
      <c r="C177" s="79" t="s">
        <v>153</v>
      </c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13">
        <v>554</v>
      </c>
      <c r="S177" s="67"/>
      <c r="T177" s="45" t="s">
        <v>18</v>
      </c>
    </row>
    <row r="178" spans="2:20" ht="12.75" customHeight="1" x14ac:dyDescent="0.25">
      <c r="B178" s="73">
        <v>119</v>
      </c>
      <c r="C178" s="79" t="s">
        <v>154</v>
      </c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13">
        <v>736</v>
      </c>
      <c r="S178" s="67"/>
      <c r="T178" s="45" t="s">
        <v>25</v>
      </c>
    </row>
    <row r="179" spans="2:20" ht="12.75" customHeight="1" x14ac:dyDescent="0.25">
      <c r="B179" s="73">
        <v>120</v>
      </c>
      <c r="C179" s="79" t="s">
        <v>155</v>
      </c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13">
        <v>597</v>
      </c>
      <c r="S179" s="67"/>
      <c r="T179" s="45" t="s">
        <v>18</v>
      </c>
    </row>
    <row r="180" spans="2:20" ht="27" customHeight="1" thickBot="1" x14ac:dyDescent="0.3">
      <c r="B180" s="73">
        <v>121</v>
      </c>
      <c r="C180" s="84" t="s">
        <v>156</v>
      </c>
      <c r="D180" s="84"/>
      <c r="E180" s="84"/>
      <c r="F180" s="84"/>
      <c r="G180" s="84"/>
      <c r="H180" s="84"/>
      <c r="I180" s="26">
        <v>555</v>
      </c>
      <c r="J180" s="85"/>
      <c r="K180" s="85"/>
      <c r="L180" s="85"/>
      <c r="M180" s="49" t="s">
        <v>18</v>
      </c>
      <c r="N180" s="86" t="s">
        <v>157</v>
      </c>
      <c r="O180" s="86"/>
      <c r="P180" s="86"/>
      <c r="Q180" s="86"/>
      <c r="R180" s="26">
        <v>596</v>
      </c>
      <c r="S180" s="68">
        <f>+S176+S177-S178+S179+J180</f>
        <v>0</v>
      </c>
      <c r="T180" s="24" t="s">
        <v>18</v>
      </c>
    </row>
    <row r="181" spans="2:20" ht="13.5" thickBot="1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2:20" ht="18.75" x14ac:dyDescent="0.25">
      <c r="B182" s="76" t="s">
        <v>227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0"/>
    </row>
    <row r="183" spans="2:20" ht="12.75" customHeight="1" x14ac:dyDescent="0.25">
      <c r="B183" s="73">
        <v>122</v>
      </c>
      <c r="C183" s="79" t="s">
        <v>228</v>
      </c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4">
        <v>100</v>
      </c>
      <c r="S183" s="71">
        <f>+H183+M183</f>
        <v>0</v>
      </c>
      <c r="T183" s="72" t="s">
        <v>18</v>
      </c>
    </row>
    <row r="184" spans="2:20" ht="12.75" customHeight="1" x14ac:dyDescent="0.25">
      <c r="B184" s="73">
        <v>123</v>
      </c>
      <c r="C184" s="79" t="s">
        <v>229</v>
      </c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4">
        <v>101</v>
      </c>
      <c r="S184" s="71">
        <f t="shared" ref="S184:S187" si="0">+H184+M184</f>
        <v>0</v>
      </c>
      <c r="T184" s="72" t="s">
        <v>25</v>
      </c>
    </row>
    <row r="185" spans="2:20" ht="12.75" customHeight="1" x14ac:dyDescent="0.25">
      <c r="B185" s="73">
        <v>124</v>
      </c>
      <c r="C185" s="79" t="s">
        <v>230</v>
      </c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4">
        <v>102</v>
      </c>
      <c r="S185" s="71">
        <f t="shared" si="0"/>
        <v>0</v>
      </c>
      <c r="T185" s="72" t="s">
        <v>25</v>
      </c>
    </row>
    <row r="186" spans="2:20" ht="12.75" customHeight="1" x14ac:dyDescent="0.25">
      <c r="B186" s="73">
        <v>125</v>
      </c>
      <c r="C186" s="79" t="s">
        <v>231</v>
      </c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4">
        <v>103</v>
      </c>
      <c r="S186" s="71">
        <f t="shared" si="0"/>
        <v>0</v>
      </c>
      <c r="T186" s="72" t="s">
        <v>38</v>
      </c>
    </row>
    <row r="187" spans="2:20" ht="13.5" customHeight="1" thickBot="1" x14ac:dyDescent="0.3">
      <c r="B187" s="73">
        <v>126</v>
      </c>
      <c r="C187" s="79" t="s">
        <v>232</v>
      </c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4">
        <v>104</v>
      </c>
      <c r="S187" s="71">
        <f t="shared" si="0"/>
        <v>0</v>
      </c>
      <c r="T187" s="72" t="s">
        <v>38</v>
      </c>
    </row>
    <row r="188" spans="2:20" ht="18.75" x14ac:dyDescent="0.25">
      <c r="B188" s="76" t="s">
        <v>158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10"/>
    </row>
    <row r="189" spans="2:20" x14ac:dyDescent="0.25">
      <c r="B189" s="12">
        <v>127</v>
      </c>
      <c r="C189" s="79" t="s">
        <v>159</v>
      </c>
      <c r="D189" s="79"/>
      <c r="E189" s="79"/>
      <c r="F189" s="79"/>
      <c r="G189" s="13">
        <v>725</v>
      </c>
      <c r="H189" s="16"/>
      <c r="I189" s="79" t="s">
        <v>160</v>
      </c>
      <c r="J189" s="79"/>
      <c r="K189" s="79"/>
      <c r="L189" s="13">
        <v>737</v>
      </c>
      <c r="M189" s="87"/>
      <c r="N189" s="88"/>
      <c r="O189" s="89"/>
      <c r="P189" s="79" t="s">
        <v>161</v>
      </c>
      <c r="Q189" s="79"/>
      <c r="R189" s="13">
        <v>727</v>
      </c>
      <c r="S189" s="44">
        <f>+H189+M189</f>
        <v>0</v>
      </c>
      <c r="T189" s="15" t="s">
        <v>25</v>
      </c>
    </row>
    <row r="190" spans="2:20" x14ac:dyDescent="0.25">
      <c r="B190" s="12">
        <v>128</v>
      </c>
      <c r="C190" s="79" t="s">
        <v>162</v>
      </c>
      <c r="D190" s="79"/>
      <c r="E190" s="79"/>
      <c r="F190" s="79"/>
      <c r="G190" s="13">
        <v>704</v>
      </c>
      <c r="H190" s="16"/>
      <c r="I190" s="79" t="s">
        <v>160</v>
      </c>
      <c r="J190" s="79"/>
      <c r="K190" s="79"/>
      <c r="L190" s="13">
        <v>705</v>
      </c>
      <c r="M190" s="87"/>
      <c r="N190" s="88"/>
      <c r="O190" s="89"/>
      <c r="P190" s="79" t="s">
        <v>161</v>
      </c>
      <c r="Q190" s="79"/>
      <c r="R190" s="13">
        <v>706</v>
      </c>
      <c r="S190" s="44">
        <f t="shared" ref="S190:S194" si="1">+H190+M190</f>
        <v>0</v>
      </c>
      <c r="T190" s="15" t="s">
        <v>25</v>
      </c>
    </row>
    <row r="191" spans="2:20" x14ac:dyDescent="0.25">
      <c r="B191" s="73">
        <v>129</v>
      </c>
      <c r="C191" s="79" t="s">
        <v>163</v>
      </c>
      <c r="D191" s="79"/>
      <c r="E191" s="79"/>
      <c r="F191" s="79"/>
      <c r="G191" s="13">
        <v>160</v>
      </c>
      <c r="H191" s="16"/>
      <c r="I191" s="79" t="s">
        <v>160</v>
      </c>
      <c r="J191" s="79"/>
      <c r="K191" s="79"/>
      <c r="L191" s="13">
        <v>161</v>
      </c>
      <c r="M191" s="87"/>
      <c r="N191" s="88"/>
      <c r="O191" s="89"/>
      <c r="P191" s="79" t="s">
        <v>161</v>
      </c>
      <c r="Q191" s="79"/>
      <c r="R191" s="13">
        <v>570</v>
      </c>
      <c r="S191" s="44">
        <f t="shared" si="1"/>
        <v>0</v>
      </c>
      <c r="T191" s="15" t="s">
        <v>25</v>
      </c>
    </row>
    <row r="192" spans="2:20" x14ac:dyDescent="0.25">
      <c r="B192" s="73">
        <v>130</v>
      </c>
      <c r="C192" s="79" t="s">
        <v>164</v>
      </c>
      <c r="D192" s="79"/>
      <c r="E192" s="79"/>
      <c r="F192" s="79"/>
      <c r="G192" s="13">
        <v>126</v>
      </c>
      <c r="H192" s="16"/>
      <c r="I192" s="79" t="s">
        <v>160</v>
      </c>
      <c r="J192" s="79"/>
      <c r="K192" s="79"/>
      <c r="L192" s="13">
        <v>128</v>
      </c>
      <c r="M192" s="87"/>
      <c r="N192" s="88"/>
      <c r="O192" s="89"/>
      <c r="P192" s="79" t="s">
        <v>161</v>
      </c>
      <c r="Q192" s="79"/>
      <c r="R192" s="13">
        <v>571</v>
      </c>
      <c r="S192" s="44">
        <f t="shared" si="1"/>
        <v>0</v>
      </c>
      <c r="T192" s="15" t="s">
        <v>25</v>
      </c>
    </row>
    <row r="193" spans="2:20" x14ac:dyDescent="0.25">
      <c r="B193" s="73">
        <v>131</v>
      </c>
      <c r="C193" s="79" t="s">
        <v>189</v>
      </c>
      <c r="D193" s="79"/>
      <c r="E193" s="79"/>
      <c r="F193" s="79"/>
      <c r="G193" s="13">
        <v>572</v>
      </c>
      <c r="H193" s="16"/>
      <c r="I193" s="79" t="s">
        <v>160</v>
      </c>
      <c r="J193" s="79"/>
      <c r="K193" s="79"/>
      <c r="L193" s="13">
        <v>568</v>
      </c>
      <c r="M193" s="81"/>
      <c r="N193" s="82"/>
      <c r="O193" s="83"/>
      <c r="P193" s="79" t="s">
        <v>161</v>
      </c>
      <c r="Q193" s="79"/>
      <c r="R193" s="13">
        <v>590</v>
      </c>
      <c r="S193" s="44">
        <f t="shared" si="1"/>
        <v>0</v>
      </c>
      <c r="T193" s="15" t="s">
        <v>25</v>
      </c>
    </row>
    <row r="194" spans="2:20" ht="13.5" thickBot="1" x14ac:dyDescent="0.3">
      <c r="B194" s="73">
        <v>132</v>
      </c>
      <c r="C194" s="80" t="s">
        <v>190</v>
      </c>
      <c r="D194" s="80"/>
      <c r="E194" s="80"/>
      <c r="F194" s="80"/>
      <c r="G194" s="30">
        <v>768</v>
      </c>
      <c r="H194" s="50"/>
      <c r="I194" s="80" t="s">
        <v>160</v>
      </c>
      <c r="J194" s="80"/>
      <c r="K194" s="80"/>
      <c r="L194" s="30">
        <v>769</v>
      </c>
      <c r="M194" s="111"/>
      <c r="N194" s="112"/>
      <c r="O194" s="113"/>
      <c r="P194" s="80" t="s">
        <v>161</v>
      </c>
      <c r="Q194" s="80"/>
      <c r="R194" s="30">
        <v>770</v>
      </c>
      <c r="S194" s="44">
        <f t="shared" si="1"/>
        <v>0</v>
      </c>
      <c r="T194" s="31" t="s">
        <v>25</v>
      </c>
    </row>
    <row r="195" spans="2:20" x14ac:dyDescent="0.25">
      <c r="B195" s="51"/>
      <c r="C195" s="52"/>
      <c r="D195" s="52"/>
      <c r="E195" s="52"/>
      <c r="F195" s="52"/>
      <c r="G195" s="51"/>
      <c r="H195" s="53"/>
      <c r="I195" s="52"/>
      <c r="J195" s="52"/>
      <c r="K195" s="52"/>
      <c r="L195" s="51"/>
      <c r="M195" s="53"/>
      <c r="N195" s="53"/>
      <c r="O195" s="53"/>
      <c r="P195" s="52"/>
      <c r="Q195" s="52"/>
      <c r="R195" s="51"/>
      <c r="S195" s="54">
        <f>+S129+S139+S165+S173+S180-S189-S190-S191-S192-S193-S194</f>
        <v>0</v>
      </c>
      <c r="T195" s="51"/>
    </row>
    <row r="196" spans="2:20" ht="13.5" thickBot="1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55">
        <f>+S123+S195</f>
        <v>1521</v>
      </c>
      <c r="T196" s="9"/>
    </row>
    <row r="197" spans="2:20" ht="13.5" thickBot="1" x14ac:dyDescent="0.3">
      <c r="B197" s="37">
        <v>133</v>
      </c>
      <c r="C197" s="115" t="s">
        <v>165</v>
      </c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38">
        <v>547</v>
      </c>
      <c r="S197" s="56"/>
      <c r="T197" s="40" t="s">
        <v>38</v>
      </c>
    </row>
    <row r="198" spans="2:20" ht="13.5" thickBot="1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2:20" ht="18.75" x14ac:dyDescent="0.25">
      <c r="B199" s="76" t="s">
        <v>166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10"/>
    </row>
    <row r="200" spans="2:20" x14ac:dyDescent="0.25">
      <c r="B200" s="12">
        <v>134</v>
      </c>
      <c r="C200" s="79" t="s">
        <v>167</v>
      </c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13">
        <v>728</v>
      </c>
      <c r="S200" s="172"/>
      <c r="T200" s="173"/>
    </row>
    <row r="201" spans="2:20" x14ac:dyDescent="0.25">
      <c r="B201" s="12">
        <v>135</v>
      </c>
      <c r="C201" s="79" t="s">
        <v>168</v>
      </c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13">
        <v>707</v>
      </c>
      <c r="S201" s="172"/>
      <c r="T201" s="173"/>
    </row>
    <row r="202" spans="2:20" x14ac:dyDescent="0.25">
      <c r="B202" s="73">
        <v>136</v>
      </c>
      <c r="C202" s="79" t="s">
        <v>233</v>
      </c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13">
        <v>73</v>
      </c>
      <c r="S202" s="172"/>
      <c r="T202" s="173"/>
    </row>
    <row r="203" spans="2:20" x14ac:dyDescent="0.25">
      <c r="B203" s="73">
        <v>137</v>
      </c>
      <c r="C203" s="79" t="s">
        <v>169</v>
      </c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13">
        <v>130</v>
      </c>
      <c r="S203" s="172"/>
      <c r="T203" s="173"/>
    </row>
    <row r="204" spans="2:20" x14ac:dyDescent="0.25">
      <c r="B204" s="73">
        <v>138</v>
      </c>
      <c r="C204" s="79" t="s">
        <v>234</v>
      </c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13">
        <v>591</v>
      </c>
      <c r="S204" s="172"/>
      <c r="T204" s="173"/>
    </row>
    <row r="205" spans="2:20" ht="13.5" thickBot="1" x14ac:dyDescent="0.3">
      <c r="B205" s="73">
        <v>139</v>
      </c>
      <c r="C205" s="80" t="s">
        <v>197</v>
      </c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30">
        <v>771</v>
      </c>
      <c r="S205" s="172"/>
      <c r="T205" s="173"/>
    </row>
    <row r="206" spans="2:20" ht="13.5" thickBot="1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2:20" x14ac:dyDescent="0.25">
      <c r="B207" s="32">
        <v>140</v>
      </c>
      <c r="C207" s="114" t="s">
        <v>196</v>
      </c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8">
        <v>91</v>
      </c>
      <c r="S207" s="69">
        <f>IF(S197&lt;0,0,IF(S197=0,S123,S197))</f>
        <v>1521</v>
      </c>
      <c r="T207" s="33" t="s">
        <v>38</v>
      </c>
    </row>
    <row r="208" spans="2:20" x14ac:dyDescent="0.25">
      <c r="B208" s="12">
        <v>141</v>
      </c>
      <c r="C208" s="79" t="s">
        <v>170</v>
      </c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13">
        <v>92</v>
      </c>
      <c r="S208" s="44"/>
      <c r="T208" s="15" t="s">
        <v>18</v>
      </c>
    </row>
    <row r="209" spans="2:20" x14ac:dyDescent="0.25">
      <c r="B209" s="12">
        <v>142</v>
      </c>
      <c r="C209" s="79" t="s">
        <v>171</v>
      </c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13">
        <v>93</v>
      </c>
      <c r="S209" s="44"/>
      <c r="T209" s="15" t="s">
        <v>18</v>
      </c>
    </row>
    <row r="210" spans="2:20" x14ac:dyDescent="0.25">
      <c r="B210" s="116"/>
      <c r="C210" s="118" t="s">
        <v>191</v>
      </c>
      <c r="D210" s="120" t="s">
        <v>192</v>
      </c>
      <c r="E210" s="121"/>
      <c r="F210" s="13">
        <v>922</v>
      </c>
      <c r="G210" s="120"/>
      <c r="H210" s="121"/>
      <c r="I210" s="120" t="s">
        <v>194</v>
      </c>
      <c r="J210" s="121"/>
      <c r="K210" s="13">
        <v>915</v>
      </c>
      <c r="L210" s="57"/>
      <c r="M210" s="120" t="s">
        <v>195</v>
      </c>
      <c r="N210" s="121"/>
      <c r="O210" s="13">
        <v>60</v>
      </c>
      <c r="P210" s="120"/>
      <c r="Q210" s="121"/>
      <c r="R210" s="125"/>
      <c r="S210" s="126"/>
      <c r="T210" s="127"/>
    </row>
    <row r="211" spans="2:20" ht="16.5" customHeight="1" x14ac:dyDescent="0.25">
      <c r="B211" s="117"/>
      <c r="C211" s="119"/>
      <c r="D211" s="122" t="s">
        <v>193</v>
      </c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4"/>
      <c r="R211" s="19">
        <v>795</v>
      </c>
      <c r="S211" s="44"/>
      <c r="T211" s="45" t="s">
        <v>25</v>
      </c>
    </row>
    <row r="212" spans="2:20" ht="23.25" customHeight="1" thickBot="1" x14ac:dyDescent="0.3">
      <c r="B212" s="25">
        <v>143</v>
      </c>
      <c r="C212" s="84" t="s">
        <v>172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26">
        <v>94</v>
      </c>
      <c r="S212" s="62">
        <f>IF(AND(S208=0,S209=0),0,S207+S208+S209-S211)</f>
        <v>0</v>
      </c>
      <c r="T212" s="31" t="s">
        <v>38</v>
      </c>
    </row>
    <row r="214" spans="2:20" x14ac:dyDescent="0.25">
      <c r="B214" s="58"/>
    </row>
  </sheetData>
  <sheetProtection algorithmName="SHA-512" hashValue="Tpd1+qqoyNYF5TM2LWIjvxMRybGIgsI+ghuw6QtMa5Wpu0fOHoJqdiX9euyTTX48Wubyt3h1j7eNaNZKw38AxA==" saltValue="HdGye4o1A57q2RDREpuFjQ==" spinCount="100000" sheet="1" objects="1" scenarios="1"/>
  <mergeCells count="346">
    <mergeCell ref="V11:V12"/>
    <mergeCell ref="V7:V10"/>
    <mergeCell ref="S200:T200"/>
    <mergeCell ref="S201:T201"/>
    <mergeCell ref="S202:T202"/>
    <mergeCell ref="S203:T203"/>
    <mergeCell ref="S204:T204"/>
    <mergeCell ref="S205:T205"/>
    <mergeCell ref="V13:V14"/>
    <mergeCell ref="C185:Q185"/>
    <mergeCell ref="C186:Q186"/>
    <mergeCell ref="C187:Q187"/>
    <mergeCell ref="B182:S182"/>
    <mergeCell ref="C183:Q183"/>
    <mergeCell ref="C184:Q184"/>
    <mergeCell ref="C8:H8"/>
    <mergeCell ref="J8:N8"/>
    <mergeCell ref="P8:T8"/>
    <mergeCell ref="B9:H9"/>
    <mergeCell ref="I9:N9"/>
    <mergeCell ref="O9:T9"/>
    <mergeCell ref="C16:L16"/>
    <mergeCell ref="N16:Q16"/>
    <mergeCell ref="C17:L17"/>
    <mergeCell ref="N17:Q17"/>
    <mergeCell ref="C18:L18"/>
    <mergeCell ref="N18:Q18"/>
    <mergeCell ref="B12:S12"/>
    <mergeCell ref="B13:S13"/>
    <mergeCell ref="B14:S14"/>
    <mergeCell ref="B15:L15"/>
    <mergeCell ref="M15:Q15"/>
    <mergeCell ref="R15:T15"/>
    <mergeCell ref="R22:S22"/>
    <mergeCell ref="C23:L23"/>
    <mergeCell ref="N23:Q23"/>
    <mergeCell ref="C24:L24"/>
    <mergeCell ref="N24:Q24"/>
    <mergeCell ref="C25:L25"/>
    <mergeCell ref="N25:Q25"/>
    <mergeCell ref="C19:L19"/>
    <mergeCell ref="N19:Q19"/>
    <mergeCell ref="C20:L20"/>
    <mergeCell ref="N20:Q20"/>
    <mergeCell ref="C21:Q21"/>
    <mergeCell ref="B22:L22"/>
    <mergeCell ref="M22:Q22"/>
    <mergeCell ref="C29:L29"/>
    <mergeCell ref="N29:Q29"/>
    <mergeCell ref="C30:L30"/>
    <mergeCell ref="N30:Q30"/>
    <mergeCell ref="C31:L31"/>
    <mergeCell ref="N31:Q31"/>
    <mergeCell ref="C26:L26"/>
    <mergeCell ref="N26:Q26"/>
    <mergeCell ref="C27:L27"/>
    <mergeCell ref="N27:Q27"/>
    <mergeCell ref="C28:L28"/>
    <mergeCell ref="N28:Q28"/>
    <mergeCell ref="C36:Q36"/>
    <mergeCell ref="C37:E37"/>
    <mergeCell ref="K37:M37"/>
    <mergeCell ref="P37:Q37"/>
    <mergeCell ref="C39:Q39"/>
    <mergeCell ref="B41:S41"/>
    <mergeCell ref="C32:L32"/>
    <mergeCell ref="N32:Q32"/>
    <mergeCell ref="C33:L33"/>
    <mergeCell ref="N33:Q33"/>
    <mergeCell ref="C34:Q34"/>
    <mergeCell ref="C35:Q35"/>
    <mergeCell ref="C38:Q38"/>
    <mergeCell ref="B45:S45"/>
    <mergeCell ref="B46:L46"/>
    <mergeCell ref="M46:Q46"/>
    <mergeCell ref="R46:T46"/>
    <mergeCell ref="C47:L47"/>
    <mergeCell ref="N47:Q47"/>
    <mergeCell ref="B42:S42"/>
    <mergeCell ref="B43:L43"/>
    <mergeCell ref="M43:Q43"/>
    <mergeCell ref="R43:T43"/>
    <mergeCell ref="C44:L44"/>
    <mergeCell ref="N44:Q44"/>
    <mergeCell ref="B52:L52"/>
    <mergeCell ref="M52:Q52"/>
    <mergeCell ref="R52:T52"/>
    <mergeCell ref="C53:L53"/>
    <mergeCell ref="N53:Q53"/>
    <mergeCell ref="C54:L54"/>
    <mergeCell ref="N54:Q54"/>
    <mergeCell ref="C48:L48"/>
    <mergeCell ref="N48:Q48"/>
    <mergeCell ref="C49:L49"/>
    <mergeCell ref="N49:Q49"/>
    <mergeCell ref="B50:S50"/>
    <mergeCell ref="B51:S51"/>
    <mergeCell ref="C58:L58"/>
    <mergeCell ref="N58:Q58"/>
    <mergeCell ref="B59:S59"/>
    <mergeCell ref="C60:L60"/>
    <mergeCell ref="N60:Q60"/>
    <mergeCell ref="C61:L61"/>
    <mergeCell ref="N61:Q61"/>
    <mergeCell ref="C55:L55"/>
    <mergeCell ref="N55:Q55"/>
    <mergeCell ref="C56:L56"/>
    <mergeCell ref="N56:Q56"/>
    <mergeCell ref="C57:L57"/>
    <mergeCell ref="N57:Q57"/>
    <mergeCell ref="C69:Q69"/>
    <mergeCell ref="B70:S70"/>
    <mergeCell ref="B71:I71"/>
    <mergeCell ref="J71:M71"/>
    <mergeCell ref="N71:Q71"/>
    <mergeCell ref="R71:T71"/>
    <mergeCell ref="C62:Q62"/>
    <mergeCell ref="C63:Q63"/>
    <mergeCell ref="C64:Q64"/>
    <mergeCell ref="C65:Q65"/>
    <mergeCell ref="C66:Q66"/>
    <mergeCell ref="C67:Q67"/>
    <mergeCell ref="C68:Q68"/>
    <mergeCell ref="S72:S73"/>
    <mergeCell ref="T72:T73"/>
    <mergeCell ref="P73:Q73"/>
    <mergeCell ref="B74:B75"/>
    <mergeCell ref="C74:I75"/>
    <mergeCell ref="J74:J75"/>
    <mergeCell ref="K74:M75"/>
    <mergeCell ref="P74:Q74"/>
    <mergeCell ref="R74:R75"/>
    <mergeCell ref="S74:S75"/>
    <mergeCell ref="B72:B73"/>
    <mergeCell ref="C72:I73"/>
    <mergeCell ref="J72:J73"/>
    <mergeCell ref="K72:M73"/>
    <mergeCell ref="P72:Q72"/>
    <mergeCell ref="R72:R73"/>
    <mergeCell ref="B81:Q81"/>
    <mergeCell ref="R81:T81"/>
    <mergeCell ref="C82:E82"/>
    <mergeCell ref="G82:H82"/>
    <mergeCell ref="J82:K82"/>
    <mergeCell ref="N82:O82"/>
    <mergeCell ref="P82:Q82"/>
    <mergeCell ref="T74:T75"/>
    <mergeCell ref="P75:Q75"/>
    <mergeCell ref="C76:Q76"/>
    <mergeCell ref="C77:Q77"/>
    <mergeCell ref="C78:Q78"/>
    <mergeCell ref="C79:Q79"/>
    <mergeCell ref="S99:S100"/>
    <mergeCell ref="T99:T100"/>
    <mergeCell ref="J100:L100"/>
    <mergeCell ref="N100:O100"/>
    <mergeCell ref="C93:Q93"/>
    <mergeCell ref="B96:S96"/>
    <mergeCell ref="B97:S97"/>
    <mergeCell ref="C98:Q98"/>
    <mergeCell ref="B99:B100"/>
    <mergeCell ref="C99:F100"/>
    <mergeCell ref="G99:H100"/>
    <mergeCell ref="I99:I100"/>
    <mergeCell ref="J99:L99"/>
    <mergeCell ref="M99:M100"/>
    <mergeCell ref="C101:Q101"/>
    <mergeCell ref="C102:Q102"/>
    <mergeCell ref="C103:Q103"/>
    <mergeCell ref="C104:Q104"/>
    <mergeCell ref="C105:Q105"/>
    <mergeCell ref="C108:Q108"/>
    <mergeCell ref="N99:O99"/>
    <mergeCell ref="P99:Q100"/>
    <mergeCell ref="R99:R100"/>
    <mergeCell ref="C106:Q106"/>
    <mergeCell ref="C107:Q107"/>
    <mergeCell ref="D111:E111"/>
    <mergeCell ref="J111:L111"/>
    <mergeCell ref="P111:Q111"/>
    <mergeCell ref="C113:F113"/>
    <mergeCell ref="J113:L113"/>
    <mergeCell ref="P113:Q113"/>
    <mergeCell ref="B109:S109"/>
    <mergeCell ref="D110:F110"/>
    <mergeCell ref="G110:H110"/>
    <mergeCell ref="I110:L110"/>
    <mergeCell ref="M110:N110"/>
    <mergeCell ref="O110:Q110"/>
    <mergeCell ref="R110:T110"/>
    <mergeCell ref="C112:Q112"/>
    <mergeCell ref="C114:F114"/>
    <mergeCell ref="J114:L114"/>
    <mergeCell ref="P114:Q114"/>
    <mergeCell ref="C115:Q115"/>
    <mergeCell ref="G116:H116"/>
    <mergeCell ref="I116:L116"/>
    <mergeCell ref="M116:O116"/>
    <mergeCell ref="P116:T116"/>
    <mergeCell ref="C116:F117"/>
    <mergeCell ref="C123:Q123"/>
    <mergeCell ref="B125:S125"/>
    <mergeCell ref="B126:Q126"/>
    <mergeCell ref="R126:T126"/>
    <mergeCell ref="C127:Q127"/>
    <mergeCell ref="C128:Q128"/>
    <mergeCell ref="J117:L117"/>
    <mergeCell ref="N117:O117"/>
    <mergeCell ref="P117:Q117"/>
    <mergeCell ref="C118:Q118"/>
    <mergeCell ref="C121:Q121"/>
    <mergeCell ref="B116:B117"/>
    <mergeCell ref="C120:Q120"/>
    <mergeCell ref="C119:Q119"/>
    <mergeCell ref="C136:Q136"/>
    <mergeCell ref="C137:Q137"/>
    <mergeCell ref="C138:Q138"/>
    <mergeCell ref="C139:H139"/>
    <mergeCell ref="J139:L139"/>
    <mergeCell ref="M139:Q139"/>
    <mergeCell ref="C129:Q129"/>
    <mergeCell ref="B131:S131"/>
    <mergeCell ref="C132:Q132"/>
    <mergeCell ref="C133:Q133"/>
    <mergeCell ref="C134:Q134"/>
    <mergeCell ref="C135:Q135"/>
    <mergeCell ref="C146:Q146"/>
    <mergeCell ref="C147:Q147"/>
    <mergeCell ref="C148:Q148"/>
    <mergeCell ref="C149:Q149"/>
    <mergeCell ref="C150:Q150"/>
    <mergeCell ref="C151:Q151"/>
    <mergeCell ref="B141:S141"/>
    <mergeCell ref="B142:Q142"/>
    <mergeCell ref="R142:T142"/>
    <mergeCell ref="C143:Q143"/>
    <mergeCell ref="C144:Q144"/>
    <mergeCell ref="C145:Q145"/>
    <mergeCell ref="C155:L155"/>
    <mergeCell ref="N155:P155"/>
    <mergeCell ref="C156:L156"/>
    <mergeCell ref="N156:P156"/>
    <mergeCell ref="C157:L157"/>
    <mergeCell ref="N157:P157"/>
    <mergeCell ref="B152:L152"/>
    <mergeCell ref="M152:Q152"/>
    <mergeCell ref="R152:T152"/>
    <mergeCell ref="C153:L153"/>
    <mergeCell ref="N153:P153"/>
    <mergeCell ref="C154:L154"/>
    <mergeCell ref="N154:P154"/>
    <mergeCell ref="C165:H165"/>
    <mergeCell ref="J165:M165"/>
    <mergeCell ref="N165:Q165"/>
    <mergeCell ref="B167:S167"/>
    <mergeCell ref="B168:T168"/>
    <mergeCell ref="C169:Q169"/>
    <mergeCell ref="C158:Q158"/>
    <mergeCell ref="C159:Q159"/>
    <mergeCell ref="C160:Q160"/>
    <mergeCell ref="C161:Q161"/>
    <mergeCell ref="C162:Q162"/>
    <mergeCell ref="C163:Q163"/>
    <mergeCell ref="C207:Q207"/>
    <mergeCell ref="C208:Q208"/>
    <mergeCell ref="C209:Q209"/>
    <mergeCell ref="C212:Q212"/>
    <mergeCell ref="C197:Q197"/>
    <mergeCell ref="B199:S199"/>
    <mergeCell ref="C200:Q200"/>
    <mergeCell ref="C201:Q201"/>
    <mergeCell ref="C202:Q202"/>
    <mergeCell ref="C203:Q203"/>
    <mergeCell ref="B210:B211"/>
    <mergeCell ref="C210:C211"/>
    <mergeCell ref="D210:E210"/>
    <mergeCell ref="G210:H210"/>
    <mergeCell ref="D211:Q211"/>
    <mergeCell ref="I210:J210"/>
    <mergeCell ref="M210:N210"/>
    <mergeCell ref="P210:Q210"/>
    <mergeCell ref="C204:Q204"/>
    <mergeCell ref="R210:T210"/>
    <mergeCell ref="I2:M2"/>
    <mergeCell ref="J3:M4"/>
    <mergeCell ref="I3:I4"/>
    <mergeCell ref="Q2:S2"/>
    <mergeCell ref="R3:S4"/>
    <mergeCell ref="Q3:Q4"/>
    <mergeCell ref="C2:E2"/>
    <mergeCell ref="C3:C4"/>
    <mergeCell ref="C205:Q205"/>
    <mergeCell ref="C192:F192"/>
    <mergeCell ref="I192:K192"/>
    <mergeCell ref="M192:O192"/>
    <mergeCell ref="P192:Q192"/>
    <mergeCell ref="C194:F194"/>
    <mergeCell ref="I194:K194"/>
    <mergeCell ref="M194:O194"/>
    <mergeCell ref="P194:Q194"/>
    <mergeCell ref="C190:F190"/>
    <mergeCell ref="I190:K190"/>
    <mergeCell ref="M190:O190"/>
    <mergeCell ref="P190:Q190"/>
    <mergeCell ref="C191:F191"/>
    <mergeCell ref="I191:K191"/>
    <mergeCell ref="M191:O191"/>
    <mergeCell ref="B83:Q83"/>
    <mergeCell ref="R83:T83"/>
    <mergeCell ref="C84:E84"/>
    <mergeCell ref="G84:H84"/>
    <mergeCell ref="J84:K84"/>
    <mergeCell ref="N84:O84"/>
    <mergeCell ref="P84:Q84"/>
    <mergeCell ref="B85:Q85"/>
    <mergeCell ref="R85:T85"/>
    <mergeCell ref="C94:Q94"/>
    <mergeCell ref="B86:E86"/>
    <mergeCell ref="F88:H88"/>
    <mergeCell ref="F89:J89"/>
    <mergeCell ref="F90:H90"/>
    <mergeCell ref="F91:H91"/>
    <mergeCell ref="B175:T175"/>
    <mergeCell ref="C170:Q170"/>
    <mergeCell ref="C171:Q171"/>
    <mergeCell ref="C172:Q172"/>
    <mergeCell ref="C173:H173"/>
    <mergeCell ref="C193:F193"/>
    <mergeCell ref="I193:K193"/>
    <mergeCell ref="M193:O193"/>
    <mergeCell ref="P193:Q193"/>
    <mergeCell ref="C176:Q176"/>
    <mergeCell ref="C177:Q177"/>
    <mergeCell ref="C178:Q178"/>
    <mergeCell ref="C179:Q179"/>
    <mergeCell ref="P191:Q191"/>
    <mergeCell ref="C180:H180"/>
    <mergeCell ref="J180:L180"/>
    <mergeCell ref="N180:Q180"/>
    <mergeCell ref="B188:S188"/>
    <mergeCell ref="C189:F189"/>
    <mergeCell ref="I189:K189"/>
    <mergeCell ref="M189:O189"/>
    <mergeCell ref="P189:Q189"/>
    <mergeCell ref="J173:M173"/>
    <mergeCell ref="N173:Q173"/>
  </mergeCells>
  <phoneticPr fontId="13" type="noConversion"/>
  <hyperlinks>
    <hyperlink ref="V11" r:id="rId1" xr:uid="{797243F3-1EF5-45FB-A63F-1C2371606B5A}"/>
    <hyperlink ref="V15" r:id="rId2" xr:uid="{3D87FD4E-100E-4FE8-9924-79FB7059FE56}"/>
  </hyperlinks>
  <printOptions verticalCentered="1"/>
  <pageMargins left="0.35433070866141736" right="0.23622047244094491" top="0.31496062992125984" bottom="0.78740157480314965" header="0.27559055118110237" footer="0.31496062992125984"/>
  <pageSetup scale="55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F29</vt:lpstr>
      <vt:lpstr>'F29'!Área_de_impresión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Reyes</dc:creator>
  <cp:lastModifiedBy>Gustavo Reyes Landaeta</cp:lastModifiedBy>
  <cp:lastPrinted>2018-06-29T01:28:47Z</cp:lastPrinted>
  <dcterms:created xsi:type="dcterms:W3CDTF">2017-09-01T15:40:20Z</dcterms:created>
  <dcterms:modified xsi:type="dcterms:W3CDTF">2022-11-23T20:11:47Z</dcterms:modified>
</cp:coreProperties>
</file>