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Planillas 2021\"/>
    </mc:Choice>
  </mc:AlternateContent>
  <xr:revisionPtr revIDLastSave="0" documentId="13_ncr:1_{9366971C-AF7E-4D2E-9F53-5594488B53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29" sheetId="5" r:id="rId1"/>
  </sheets>
  <definedNames>
    <definedName name="_xlnm.Print_Area" localSheetId="0">'F29'!$B$1:$T$201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2" i="5" l="1"/>
  <c r="S79" i="5"/>
  <c r="S39" i="5"/>
  <c r="G82" i="5" s="1"/>
  <c r="S201" i="5"/>
  <c r="S175" i="5"/>
  <c r="S179" i="5"/>
  <c r="S180" i="5"/>
  <c r="S181" i="5"/>
  <c r="S182" i="5"/>
  <c r="S183" i="5"/>
  <c r="S167" i="5"/>
  <c r="S146" i="5"/>
  <c r="S158" i="5"/>
  <c r="S134" i="5"/>
  <c r="S108" i="5"/>
  <c r="S82" i="5" l="1"/>
  <c r="S118" i="5" s="1"/>
  <c r="J134" i="5"/>
  <c r="S160" i="5"/>
  <c r="S178" i="5"/>
  <c r="S168" i="5" l="1"/>
  <c r="J168" i="5" s="1"/>
  <c r="J160" i="5"/>
  <c r="S184" i="5" l="1"/>
  <c r="S185" i="5" s="1"/>
  <c r="S186" i="5" l="1"/>
  <c r="S196" i="5" s="1"/>
</calcChain>
</file>

<file path=xl/sharedStrings.xml><?xml version="1.0" encoding="utf-8"?>
<sst xmlns="http://schemas.openxmlformats.org/spreadsheetml/2006/main" count="364" uniqueCount="213">
  <si>
    <t>Apellido Paterno o Razón Social</t>
  </si>
  <si>
    <t>Apellido Materno</t>
  </si>
  <si>
    <t>Nombres</t>
  </si>
  <si>
    <t>DÉBITOS y VENTAS</t>
  </si>
  <si>
    <t>VENTAS Y/O SERVICIOS PRESTADOS</t>
  </si>
  <si>
    <t>INFORMACIÓN DE INGRESOS</t>
  </si>
  <si>
    <t>IMPUESTO AL VALOR AGREGADO D.L.825/74</t>
  </si>
  <si>
    <t>Cantidad de Documentos</t>
  </si>
  <si>
    <t>Monto Neto</t>
  </si>
  <si>
    <t>Exportaciones</t>
  </si>
  <si>
    <t>Ventas y/o Servicios prestados Exentos, o No Gravados del giro</t>
  </si>
  <si>
    <t>Ventas con retención sobre el margen de comercialización (contribuyentes retenidos)</t>
  </si>
  <si>
    <t>Ventas y/o Servicios prestados exentos o No Gravados que no son del giro</t>
  </si>
  <si>
    <t>Facturas de Compra recibidas con retención total (contribuyentes retenidos) y Factura de Inicio emitida</t>
  </si>
  <si>
    <t>Facturas de compras recibidas con retención parcial (Total neto según línea Nº16)</t>
  </si>
  <si>
    <t>GENERA DÉBITO</t>
  </si>
  <si>
    <t>Débito</t>
  </si>
  <si>
    <t>Facturas emitidas por ventas y servicios del giro, o por cuenta de terceros</t>
  </si>
  <si>
    <t>+</t>
  </si>
  <si>
    <t>Facturas emitidas por la venta de bienes inmuebles afectas a IVA</t>
  </si>
  <si>
    <t>Facturas y Notas de Débitos por ventas y servicios que no son del giro (activo fijo y otros)</t>
  </si>
  <si>
    <t>Boletas</t>
  </si>
  <si>
    <t>Comprobantes o Recibos de Pago generados en transacciones pagadas a través de medios electrónicos</t>
  </si>
  <si>
    <t>Notas de Débito emitidas asociadas al giro</t>
  </si>
  <si>
    <t>Notas de Crédito emitidas por Facturas asociadas al giro</t>
  </si>
  <si>
    <t>-</t>
  </si>
  <si>
    <t>Notas de Crédito emitidas por Vales de máquinas autorizadas por el Servicio</t>
  </si>
  <si>
    <t>Notas de Crédito emitidas por ventas y servicios que no son del giro (activo fijo y otros)</t>
  </si>
  <si>
    <t>Facturas de Compra recibidas con retención parcial (contribuyentes retenidos)</t>
  </si>
  <si>
    <t>Liquidación y Liquidación Factura</t>
  </si>
  <si>
    <t>Adiciones al Débito Fiscal del mes, originadas en devoluciones excesivas registradas en otros períodos por Art.27 bis</t>
  </si>
  <si>
    <t>Restitución Adicional por proporción de operaciones exentas y/o no gravadas por concepto Art.27 bis, inc.2º (Ley 19.738/01)</t>
  </si>
  <si>
    <t>Reintegro del Impuesto de Timbres y Estampillas, Art. 3º Ley N° 20.259 e IVA determinado en el Arrendamiento esporádico de BBRR amoblados</t>
  </si>
  <si>
    <t>Adiciones al Débito por IEPD. Ley 20.765</t>
  </si>
  <si>
    <t>M3</t>
  </si>
  <si>
    <t>Base</t>
  </si>
  <si>
    <t>Variable</t>
  </si>
  <si>
    <t>TOTAL DEBITOS</t>
  </si>
  <si>
    <t>=</t>
  </si>
  <si>
    <t>COMPRAS Y/O SERVICIOS UTILIZADOS</t>
  </si>
  <si>
    <t>IMPUESTO AL VALOR AGREGADO D.L. 825/74</t>
  </si>
  <si>
    <t>CON DERECHO A CRÉDITO</t>
  </si>
  <si>
    <t>SIN DERECHO A CRÉDITO</t>
  </si>
  <si>
    <t>IVA por documentos electrónicos recibidos</t>
  </si>
  <si>
    <t>SIN DERECHO A CRÉDITO FISCAL</t>
  </si>
  <si>
    <t>Internas afectas</t>
  </si>
  <si>
    <t>Importaciones</t>
  </si>
  <si>
    <t>Internas exentas, o no gravadas</t>
  </si>
  <si>
    <t>CON DERECHO A CRÉDITO FISCAL</t>
  </si>
  <si>
    <t>INTERNAS</t>
  </si>
  <si>
    <t>Crédito, Recuperación y Reintegro</t>
  </si>
  <si>
    <t>Facturas recibidas del giro y Facturas de compra emitidas</t>
  </si>
  <si>
    <t>Facturas recibidas de Proveedores: Supermercados y Comercios similares, Art.23 Nº4 D.L.825, de 1974 (Ley Nº20.780)</t>
  </si>
  <si>
    <t>Facturas recibidas por Adquisición o Construcción de Bienes Inmuebles, Art.8º transitorio (Ley Nº20.780)</t>
  </si>
  <si>
    <t>Facturas activo fijo</t>
  </si>
  <si>
    <t>Notas de Crédito recibidas</t>
  </si>
  <si>
    <t>Notas de Débito recibidas</t>
  </si>
  <si>
    <t>IMPORTACIONES</t>
  </si>
  <si>
    <t>Declaraciones de Ingreso (DIN) importaciones del giro</t>
  </si>
  <si>
    <t>Declaraciones de Ingreso (DIN) importaciones de activo fijo</t>
  </si>
  <si>
    <t>Remanente Crédito Fiscal mes anterior</t>
  </si>
  <si>
    <t>Devolución Solicitud Art. 36 (Exportadores)</t>
  </si>
  <si>
    <t>Devolución Solicitud Art. 27 bis (Activo fijo)</t>
  </si>
  <si>
    <t>Certificado Imputación Art. 27 bis (Activo fijo)</t>
  </si>
  <si>
    <t>Devolución Solicitud Art. 3º (Cambio de Sujeto)</t>
  </si>
  <si>
    <t>Devolución Solicitud Ley Nº 20.258, por remanente CF IVA, originado en Impuesto específico Petroleo Diesel (Generadoras Eléctricas)</t>
  </si>
  <si>
    <t>Monto Reintegrado por Devolución Indebida de Crédito Fiscal D.S. 348 (Exportadores)</t>
  </si>
  <si>
    <t>LEY 20.765</t>
  </si>
  <si>
    <t>M3 COMPRADOS CON DERECHO A CRÉDITO</t>
  </si>
  <si>
    <t>COMPONENTES DEL IMPUESTO</t>
  </si>
  <si>
    <t>Recuperación de Impuesto Específico al Petróleo Diesel (Art. 7º Ley 18.502, Arts.1º y 3º D.S. Nº 311/86)</t>
  </si>
  <si>
    <t>Recuperación Impuesto Específico Petróleo Diesel soportado por Transportistas de Carga (Art. 2º Ley Nº19.764)</t>
  </si>
  <si>
    <t>Crédito del Art.11º Ley 18.211 (correspondiente a Zona Franca de Extensión)</t>
  </si>
  <si>
    <t>Crédito por Impuesto de Timbres y Estampillas, Art. 3º Ley Nº 20.259</t>
  </si>
  <si>
    <t>Crédito por IVA restituido a aportantes sin domicilio ni residencia en Chile (Art. 83, del artículo primero Ley 20.712)</t>
  </si>
  <si>
    <t>TOTAL CRÉDITOS</t>
  </si>
  <si>
    <t>IMPUESTO DETERMINADO</t>
  </si>
  <si>
    <t>Remanente de crédito fiscal para el período siguiente</t>
  </si>
  <si>
    <t>Postergación pago del IVA</t>
  </si>
  <si>
    <t>IVA determinado</t>
  </si>
  <si>
    <t>Restitución de devolución por concepto de Art. 27 ter D.L. 825, de 1974, inc. 2º (Ley Nº 20.720)</t>
  </si>
  <si>
    <t>IMPUESTO A LA RENTA D.L. 824/74</t>
  </si>
  <si>
    <t>RETENCIONES</t>
  </si>
  <si>
    <t>Retención Impuesto Primera Categoría por rentas de capitales mobiliarios del Art.20 Nº2, según Art.73 LIR</t>
  </si>
  <si>
    <t>Retención Impuesto Único a los Trabajadores, según Art. 74 Nº 1 LIR</t>
  </si>
  <si>
    <t>Créditos</t>
  </si>
  <si>
    <t>Donación Art. 8º Ley 18.985/2013</t>
  </si>
  <si>
    <t>Donación Ley 20.444/2010</t>
  </si>
  <si>
    <t>Impuesto Único 2da. Categoría a Pagar</t>
  </si>
  <si>
    <t>Retención de Impuesto con tasa del 10% sobre las rentas del Art. 42 Nº2, según Art. 74 Nº2 LIR</t>
  </si>
  <si>
    <t>Retención de Impuesto con tasa del 10% sobre las rentas del Art. 48, según Art. 74 N° 3 LIR</t>
  </si>
  <si>
    <t>Retención a Suplementeros, según Art. 74 N°5 (tasa 0,5%) LIR</t>
  </si>
  <si>
    <t>Retención por compra de productos mineros, según Art. 74 N° 6 LIR</t>
  </si>
  <si>
    <t>Retención sobre cantidades pagadas en cumplimiento de Seguros Dotales del Art. 17 N° 3 (tasa 15%)</t>
  </si>
  <si>
    <t>Retención sobre retiros de Ahorro Previsional Voluntario del Art. 42 bis LIR (tasa 15%)</t>
  </si>
  <si>
    <t>PPM</t>
  </si>
  <si>
    <t>Acogido a suspensión PPM (Art 1ºbis Ley 19.420 y 1ºbis Ley 19.606)</t>
  </si>
  <si>
    <t>Monto Pérdida Art. 90</t>
  </si>
  <si>
    <t>Base Imponible</t>
  </si>
  <si>
    <t>Tasa</t>
  </si>
  <si>
    <t>Crédito / Tope Suspensión PPM (Arts. 1°bis Leyes 19.420 y 19.606)</t>
  </si>
  <si>
    <t>PPM Neto Determinado</t>
  </si>
  <si>
    <t>1ra. Categoría Art. 84 a)</t>
  </si>
  <si>
    <t>Mineros, Art.84 a)</t>
  </si>
  <si>
    <t>Explotador Minero Art. 84 h)</t>
  </si>
  <si>
    <t>Transportistas acogidos a Renta Presunta, Art 84, e) y f) (tasa de 0,3%)</t>
  </si>
  <si>
    <t>Crédito del Mes</t>
  </si>
  <si>
    <t>Remanente Mes Anterior</t>
  </si>
  <si>
    <t>Remanente Período Siguiente</t>
  </si>
  <si>
    <t>Crédito Capacitación, Ley 19.518/97</t>
  </si>
  <si>
    <t>Crédito a Imputar</t>
  </si>
  <si>
    <t>2da. Categoría Art. 84, b) (tasa 10%)</t>
  </si>
  <si>
    <t>Taller artesanal Art.84, c) (tasa de 1,5% o 3%)</t>
  </si>
  <si>
    <t>Sub total impuesto determinado anverso. (Suma de las líneas 49 a 64, columna Impuesto y/o PPM determinado)</t>
  </si>
  <si>
    <t>SISTEMA DE TRIBUTACIÓN SIMPLIFICADA DEL IVA, ART. 29 D.L. 825</t>
  </si>
  <si>
    <t>Ventas del período</t>
  </si>
  <si>
    <t>Crédito del período</t>
  </si>
  <si>
    <t>IVA determinado por concepto de Tributación Simplificada</t>
  </si>
  <si>
    <t>IMPUESTO ADICIONAL ART. 37 D.L. 825</t>
  </si>
  <si>
    <t>Letras e), h), i), l) (tasa 15%)</t>
  </si>
  <si>
    <t>Letra j) (tasa 50%)</t>
  </si>
  <si>
    <t>Débito de Impuesto Adicional Ventas Art. 37 letras a), b) y c) y Art. 40 D.L.825 (tasa 15%)</t>
  </si>
  <si>
    <t>Crédito de Impuesto Adicional Art.37 letras a), b) y c) D.L. 825</t>
  </si>
  <si>
    <t>Monto reintegrado por devolución indebida de crédito por exportadores D.L. 825</t>
  </si>
  <si>
    <t>Remanente crédito Art. 37 mes anterior D.L.825</t>
  </si>
  <si>
    <t>Devolución Solicitud Art.36 relativa al Impuesto Adicional Art.37 letras a), b) y c) D.L. 825</t>
  </si>
  <si>
    <t>Remanente crédito impuesto Art.37 para período siguiente</t>
  </si>
  <si>
    <t>Impuesto Adicional Art. 37 y Art. 40 determinado</t>
  </si>
  <si>
    <t>IMPUESTO ADICIONAL ART. 42 D.L. 825</t>
  </si>
  <si>
    <t>DÉBITOS</t>
  </si>
  <si>
    <t>Pisco, Licores, Whisky y Aguardiente (tasa 31,5%)</t>
  </si>
  <si>
    <t>Vinos, Champaña, Chichas (tasa 20,5%)</t>
  </si>
  <si>
    <t>Cervezas (tasa 20,5%)</t>
  </si>
  <si>
    <t>Bebidas analcohólicas (tasa 10%)</t>
  </si>
  <si>
    <t>Bebidas analcohólicas elevado contenido azúcares (tasa 18%)</t>
  </si>
  <si>
    <t>Notas de Débito emitidas</t>
  </si>
  <si>
    <t>Notas de Crédito emitidas por Facturas</t>
  </si>
  <si>
    <t>Total Débitos Art. 42 DL 825</t>
  </si>
  <si>
    <t>TOTAL CRÉDITO RECARGADO EN FACTURAS RECIBIDAS</t>
  </si>
  <si>
    <t>CRÉDITO IMPUTABLE DEL PERIODO</t>
  </si>
  <si>
    <t>Remanente crédito Art.42 mes anterior</t>
  </si>
  <si>
    <t>Devolución Art. 36 D.L.825 relativas impuesto Art.42</t>
  </si>
  <si>
    <t>Monto reintegrado devoluciones indebidas de crédito por exportaciones</t>
  </si>
  <si>
    <t>Total créditos Art.42 DL 825</t>
  </si>
  <si>
    <t>Remanente crédito Imp. Adic. Art.42 para período siguiente</t>
  </si>
  <si>
    <t>Impuesto Adicional Art.42 determinado</t>
  </si>
  <si>
    <t>CAMBIO DE SUJETO D.L. 825</t>
  </si>
  <si>
    <t>ANTICIPO CAMBIO DE SUJETO (CONTRIBUYENTES RETENIDOS)</t>
  </si>
  <si>
    <t>IVA anticipado del período</t>
  </si>
  <si>
    <t>Remanente del mes anterior</t>
  </si>
  <si>
    <t>Devolución del mes anterior</t>
  </si>
  <si>
    <t>Total de Anticipo</t>
  </si>
  <si>
    <t>Remanente Anticipos Cambio Sujeto para período siguiente.</t>
  </si>
  <si>
    <t>Anticipo a imputar</t>
  </si>
  <si>
    <t>CAMBIO DE SUJETO (AGENTE RETENEDOR)</t>
  </si>
  <si>
    <t>IVA total retenido a terceros (tasa Art. 14 DL 825)</t>
  </si>
  <si>
    <t>IVA parcial retenido a terceros (según tasa)</t>
  </si>
  <si>
    <t>IVA Retenido por notas de crédito emitidas</t>
  </si>
  <si>
    <t>Retención de margen de comercialización</t>
  </si>
  <si>
    <t>Retención Anticipo de Cambio de Sujeto</t>
  </si>
  <si>
    <t>Retención Cambio de Sujeto</t>
  </si>
  <si>
    <t>CRÉDITOS ESPECIALES</t>
  </si>
  <si>
    <t>Crédito por Sistemas Solares Térmicos, Ley 20.365</t>
  </si>
  <si>
    <t>Remanente mes anterior</t>
  </si>
  <si>
    <t>Total Crédito</t>
  </si>
  <si>
    <t>Imputación del Pago Patente Aguas Ley 20.017</t>
  </si>
  <si>
    <t>Cotización Adicional Ley 18.566</t>
  </si>
  <si>
    <t>Crédito Especial Empresas Constructoras</t>
  </si>
  <si>
    <t>TOTAL DETERMINADO</t>
  </si>
  <si>
    <t>REMANENTE CRÉDITOS ESPECIALES</t>
  </si>
  <si>
    <t>Remanente Crédito por Sistemas Solares Térmicos, Ley 20.365</t>
  </si>
  <si>
    <t>Remanente periodo siguiente Patente Aguas, Ley 20.017</t>
  </si>
  <si>
    <t>Remanente de Cotización Adicional Ley 18.566</t>
  </si>
  <si>
    <t>Remanente Crédito Especial Empresas Constructoras</t>
  </si>
  <si>
    <t>Remanente Recup. de Peajes Trans. Pasajeros Ley 19.764</t>
  </si>
  <si>
    <t>Más IPC</t>
  </si>
  <si>
    <t>Más Intereses y multas</t>
  </si>
  <si>
    <t>TOTAL A PAGAR CON RECARGO</t>
  </si>
  <si>
    <t>PERIODO TRIBUTARIO</t>
  </si>
  <si>
    <t>ROL UNICO TRIBUTARIO</t>
  </si>
  <si>
    <t>MES</t>
  </si>
  <si>
    <t>Año</t>
  </si>
  <si>
    <t>FOLIO</t>
  </si>
  <si>
    <t>Restitución Adicional por proporción de operaciones exentas y/o no gravadas por concepto Reembolso Remanente CF IVA (Ley 21,256)</t>
  </si>
  <si>
    <t>Notas de Crédito recibidas y Notas de credito emitidas por retencion de cambio de sujeto</t>
  </si>
  <si>
    <t>Notas de Débito recibidas y Notas de Debito emitidas por retencion de cambio de sujeto</t>
  </si>
  <si>
    <t>Devolución Solicitud Reembolso Remanente de Credito Fiscal IVA</t>
  </si>
  <si>
    <t>POSTERGACION DE IVA (LEY 20.780)</t>
  </si>
  <si>
    <t>POSTERGACION DE IVA EN 12 CUOTAS (LEY 21.207)</t>
  </si>
  <si>
    <t>Saldo de IVA postergado en 12 cuotas</t>
  </si>
  <si>
    <t>Monto de IVA postergado en 12 cuotas.</t>
  </si>
  <si>
    <t>Monto cuota a pagar por IVA postergado.</t>
  </si>
  <si>
    <t>Saldo de IVA postergado en (6 o 12 cuotas)</t>
  </si>
  <si>
    <t>Monto de IVA postergado en (6 o 12 cuotas)</t>
  </si>
  <si>
    <t>Certificado Imputacion Art. 27 ter D.L. 825 de 1974, inc. 1 ° (Ley N° 20.720)</t>
  </si>
  <si>
    <t>Monto total IVA postergado ( Ley 20.780) en (6 o 12) cuotas.</t>
  </si>
  <si>
    <t>Monto cuota a pagar por IVA Postergado</t>
  </si>
  <si>
    <t>Monto total IVA postergado ( Ley 21.207) en (6 o 12) cuotas.</t>
  </si>
  <si>
    <t>Monto total IVA postergado ( DIN) en (6 o 12) cuotas.</t>
  </si>
  <si>
    <t>Monto total IVA postergado (Tributacion Simplificada) en (6 o 12) cuotas.</t>
  </si>
  <si>
    <t>Renta Liquida Provisional inciso final de la letra a) del art. 84 de la LIR, Ley N° 21.210</t>
  </si>
  <si>
    <t>Recup. Peajes Transportistas Pasajeros, Ley 19.763</t>
  </si>
  <si>
    <t>Credito por desembolsos directores trazabilidad</t>
  </si>
  <si>
    <t>Condonacion</t>
  </si>
  <si>
    <t>N° Resolucion</t>
  </si>
  <si>
    <t>Monto Condonacion</t>
  </si>
  <si>
    <t>Vigencia</t>
  </si>
  <si>
    <t>Porcentaje</t>
  </si>
  <si>
    <t>TOTAL A PAGAR DENTRO DEL PLAZO LEGAL (Suma lineas 1 a la 65)</t>
  </si>
  <si>
    <t>Remanente Credito por desembolsos directos trazabilidad</t>
  </si>
  <si>
    <t>76123456-7</t>
  </si>
  <si>
    <t xml:space="preserve">REYLAND CONSULTORES </t>
  </si>
  <si>
    <t>https://www.youtube.com/watch?v=3E6uThBhHm4&amp;t=2s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</si>
</sst>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#&quot;.&quot;###&quot;.&quot;###&quot;-&quot;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DF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4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0" borderId="0" xfId="3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166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166" fontId="1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166" fontId="11" fillId="4" borderId="8" xfId="0" applyNumberFormat="1" applyFont="1" applyFill="1" applyBorder="1" applyAlignment="1" applyProtection="1">
      <alignment horizontal="center" vertical="center" wrapText="1"/>
      <protection hidden="1"/>
    </xf>
    <xf numFmtId="166" fontId="11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left" vertical="center" wrapText="1"/>
      <protection hidden="1"/>
    </xf>
    <xf numFmtId="0" fontId="8" fillId="4" borderId="9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justify" vertical="center" wrapText="1"/>
      <protection hidden="1"/>
    </xf>
    <xf numFmtId="0" fontId="9" fillId="3" borderId="1" xfId="0" applyFont="1" applyFill="1" applyBorder="1" applyAlignment="1" applyProtection="1">
      <alignment horizontal="justify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41" fontId="6" fillId="2" borderId="1" xfId="2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165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5" fillId="5" borderId="16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165" fontId="5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165" fontId="7" fillId="4" borderId="8" xfId="1" applyNumberFormat="1" applyFont="1" applyFill="1" applyBorder="1" applyAlignment="1" applyProtection="1">
      <alignment horizontal="right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41" fontId="5" fillId="2" borderId="1" xfId="2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41" fontId="5" fillId="4" borderId="1" xfId="2" applyFont="1" applyFill="1" applyBorder="1" applyAlignment="1" applyProtection="1">
      <alignment horizontal="right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41" fontId="7" fillId="4" borderId="8" xfId="2" applyFont="1" applyFill="1" applyBorder="1" applyAlignment="1" applyProtection="1">
      <alignment horizontal="right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165" fontId="6" fillId="4" borderId="8" xfId="1" applyNumberFormat="1" applyFont="1" applyFill="1" applyBorder="1" applyAlignment="1" applyProtection="1">
      <alignment horizontal="right" vertical="center" wrapText="1"/>
      <protection hidden="1"/>
    </xf>
    <xf numFmtId="0" fontId="6" fillId="6" borderId="8" xfId="0" applyFont="1" applyFill="1" applyBorder="1" applyAlignment="1" applyProtection="1">
      <alignment horizontal="center" vertical="center" wrapText="1"/>
      <protection hidden="1"/>
    </xf>
    <xf numFmtId="165" fontId="6" fillId="4" borderId="8" xfId="1" applyNumberFormat="1" applyFont="1" applyFill="1" applyBorder="1" applyAlignment="1" applyProtection="1">
      <alignment horizontal="right" vertical="center" wrapText="1"/>
      <protection hidden="1"/>
    </xf>
    <xf numFmtId="165" fontId="6" fillId="4" borderId="1" xfId="1" applyNumberFormat="1" applyFont="1" applyFill="1" applyBorder="1" applyAlignment="1" applyProtection="1">
      <alignment horizontal="right" vertical="center" wrapText="1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165" fontId="6" fillId="4" borderId="1" xfId="1" applyNumberFormat="1" applyFont="1" applyFill="1" applyBorder="1" applyAlignment="1" applyProtection="1">
      <alignment horizontal="right" vertical="center" wrapText="1"/>
      <protection hidden="1"/>
    </xf>
    <xf numFmtId="41" fontId="6" fillId="4" borderId="1" xfId="2" applyFont="1" applyFill="1" applyBorder="1" applyAlignment="1" applyProtection="1">
      <alignment horizontal="right" vertical="center" wrapText="1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hidden="1"/>
    </xf>
    <xf numFmtId="0" fontId="5" fillId="7" borderId="14" xfId="0" applyFont="1" applyFill="1" applyBorder="1" applyAlignment="1" applyProtection="1">
      <alignment horizontal="center" vertical="center" wrapText="1"/>
      <protection hidden="1"/>
    </xf>
    <xf numFmtId="0" fontId="5" fillId="7" borderId="15" xfId="0" applyFont="1" applyFill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left" vertical="center" wrapText="1"/>
      <protection hidden="1"/>
    </xf>
    <xf numFmtId="0" fontId="5" fillId="3" borderId="19" xfId="0" applyFont="1" applyFill="1" applyBorder="1" applyAlignment="1" applyProtection="1">
      <alignment horizontal="center" vertical="center" wrapText="1"/>
      <protection hidden="1"/>
    </xf>
    <xf numFmtId="165" fontId="6" fillId="4" borderId="19" xfId="1" applyNumberFormat="1" applyFont="1" applyFill="1" applyBorder="1" applyAlignment="1" applyProtection="1">
      <alignment horizontal="right" vertical="center" wrapText="1"/>
      <protection hidden="1"/>
    </xf>
    <xf numFmtId="0" fontId="5" fillId="7" borderId="20" xfId="0" applyFont="1" applyFill="1" applyBorder="1" applyAlignment="1" applyProtection="1">
      <alignment horizontal="center" vertical="center" wrapText="1"/>
      <protection hidden="1"/>
    </xf>
    <xf numFmtId="0" fontId="5" fillId="7" borderId="21" xfId="0" applyFont="1" applyFill="1" applyBorder="1" applyAlignment="1" applyProtection="1">
      <alignment horizontal="center" vertical="center" wrapText="1"/>
      <protection hidden="1"/>
    </xf>
    <xf numFmtId="0" fontId="5" fillId="7" borderId="22" xfId="0" applyFont="1" applyFill="1" applyBorder="1" applyAlignment="1" applyProtection="1">
      <alignment horizontal="center" vertical="center" wrapText="1"/>
      <protection hidden="1"/>
    </xf>
    <xf numFmtId="41" fontId="6" fillId="4" borderId="19" xfId="2" applyFont="1" applyFill="1" applyBorder="1" applyAlignment="1" applyProtection="1">
      <alignment horizontal="right" vertical="center" wrapText="1"/>
      <protection hidden="1"/>
    </xf>
    <xf numFmtId="0" fontId="5" fillId="5" borderId="23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41" fontId="6" fillId="2" borderId="3" xfId="2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41" fontId="6" fillId="2" borderId="19" xfId="2" applyFont="1" applyFill="1" applyBorder="1" applyAlignment="1" applyProtection="1">
      <alignment horizontal="center" vertical="center" wrapText="1"/>
      <protection hidden="1"/>
    </xf>
    <xf numFmtId="41" fontId="5" fillId="2" borderId="1" xfId="2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0" fontId="6" fillId="7" borderId="1" xfId="0" applyFont="1" applyFill="1" applyBorder="1" applyAlignment="1" applyProtection="1">
      <alignment horizontal="center" vertical="center"/>
      <protection hidden="1"/>
    </xf>
    <xf numFmtId="165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41" fontId="5" fillId="4" borderId="1" xfId="2" applyFont="1" applyFill="1" applyBorder="1" applyAlignment="1" applyProtection="1">
      <alignment horizontal="right" vertical="center" wrapText="1"/>
      <protection hidden="1"/>
    </xf>
    <xf numFmtId="0" fontId="5" fillId="5" borderId="16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5" borderId="30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horizontal="right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3" fontId="6" fillId="4" borderId="11" xfId="0" applyNumberFormat="1" applyFont="1" applyFill="1" applyBorder="1" applyAlignment="1" applyProtection="1">
      <alignment horizontal="right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41" fontId="6" fillId="2" borderId="8" xfId="2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right" vertical="center" wrapText="1"/>
      <protection hidden="1"/>
    </xf>
    <xf numFmtId="41" fontId="5" fillId="4" borderId="8" xfId="2" applyFont="1" applyFill="1" applyBorder="1" applyAlignment="1" applyProtection="1">
      <alignment horizontal="right" vertical="center" wrapText="1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right" vertical="center" wrapText="1"/>
      <protection hidden="1"/>
    </xf>
    <xf numFmtId="41" fontId="5" fillId="4" borderId="11" xfId="2" applyFont="1" applyFill="1" applyBorder="1" applyAlignment="1" applyProtection="1">
      <alignment horizontal="right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41" fontId="5" fillId="4" borderId="19" xfId="2" applyFont="1" applyFill="1" applyBorder="1" applyAlignment="1" applyProtection="1">
      <alignment horizontal="right" vertical="center" wrapText="1"/>
      <protection hidden="1"/>
    </xf>
    <xf numFmtId="41" fontId="5" fillId="4" borderId="19" xfId="2" applyFont="1" applyFill="1" applyBorder="1" applyAlignment="1" applyProtection="1">
      <alignment horizontal="right" vertical="center" wrapText="1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41" fontId="5" fillId="2" borderId="1" xfId="2" applyFont="1" applyFill="1" applyBorder="1" applyAlignment="1" applyProtection="1">
      <alignment vertical="center" wrapText="1"/>
      <protection hidden="1"/>
    </xf>
    <xf numFmtId="165" fontId="5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41" fontId="6" fillId="4" borderId="8" xfId="2" applyFont="1" applyFill="1" applyBorder="1" applyAlignment="1" applyProtection="1">
      <alignment horizontal="right" vertical="center" wrapText="1"/>
      <protection hidden="1"/>
    </xf>
    <xf numFmtId="165" fontId="5" fillId="2" borderId="13" xfId="1" applyNumberFormat="1" applyFont="1" applyFill="1" applyBorder="1" applyAlignment="1" applyProtection="1">
      <alignment horizontal="right" vertical="center" wrapText="1"/>
      <protection hidden="1"/>
    </xf>
    <xf numFmtId="165" fontId="5" fillId="2" borderId="14" xfId="1" applyNumberFormat="1" applyFont="1" applyFill="1" applyBorder="1" applyAlignment="1" applyProtection="1">
      <alignment horizontal="right" vertical="center" wrapText="1"/>
      <protection hidden="1"/>
    </xf>
    <xf numFmtId="165" fontId="5" fillId="2" borderId="15" xfId="1" applyNumberFormat="1" applyFont="1" applyFill="1" applyBorder="1" applyAlignment="1" applyProtection="1">
      <alignment horizontal="right" vertical="center" wrapText="1"/>
      <protection hidden="1"/>
    </xf>
    <xf numFmtId="165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14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5" borderId="30" xfId="0" applyFont="1" applyFill="1" applyBorder="1" applyAlignment="1" applyProtection="1">
      <alignment horizontal="center" vertical="center" wrapText="1"/>
      <protection hidden="1"/>
    </xf>
    <xf numFmtId="165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20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21" xfId="1" applyNumberFormat="1" applyFont="1" applyFill="1" applyBorder="1" applyAlignment="1" applyProtection="1">
      <alignment horizontal="center" vertical="center" wrapText="1"/>
      <protection hidden="1"/>
    </xf>
    <xf numFmtId="165" fontId="5" fillId="2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165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65" fontId="12" fillId="0" borderId="0" xfId="0" applyNumberFormat="1" applyFont="1" applyAlignment="1" applyProtection="1">
      <alignment horizontal="right" vertical="center" wrapText="1"/>
      <protection hidden="1"/>
    </xf>
    <xf numFmtId="165" fontId="6" fillId="4" borderId="11" xfId="1" applyNumberFormat="1" applyFont="1" applyFill="1" applyBorder="1" applyAlignment="1" applyProtection="1">
      <alignment horizontal="right" vertical="center" wrapText="1"/>
      <protection hidden="1"/>
    </xf>
    <xf numFmtId="41" fontId="6" fillId="4" borderId="3" xfId="2" applyFont="1" applyFill="1" applyBorder="1" applyAlignment="1" applyProtection="1">
      <alignment horizontal="right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left" vertical="center" wrapText="1"/>
      <protection hidden="1"/>
    </xf>
    <xf numFmtId="0" fontId="5" fillId="7" borderId="24" xfId="0" applyFont="1" applyFill="1" applyBorder="1" applyAlignment="1" applyProtection="1">
      <alignment horizontal="center" vertical="center" wrapText="1"/>
      <protection hidden="1"/>
    </xf>
    <xf numFmtId="0" fontId="5" fillId="7" borderId="25" xfId="0" applyFont="1" applyFill="1" applyBorder="1" applyAlignment="1" applyProtection="1">
      <alignment horizontal="center" vertical="center" wrapText="1"/>
      <protection hidden="1"/>
    </xf>
    <xf numFmtId="0" fontId="5" fillId="7" borderId="32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left" vertical="center" wrapText="1"/>
      <protection hidden="1"/>
    </xf>
    <xf numFmtId="0" fontId="5" fillId="2" borderId="14" xfId="0" applyFont="1" applyFill="1" applyBorder="1" applyAlignment="1" applyProtection="1">
      <alignment horizontal="left" vertical="center" wrapText="1"/>
      <protection hidden="1"/>
    </xf>
    <xf numFmtId="0" fontId="5" fillId="2" borderId="1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11</xdr:row>
      <xdr:rowOff>0</xdr:rowOff>
    </xdr:from>
    <xdr:to>
      <xdr:col>19</xdr:col>
      <xdr:colOff>152400</xdr:colOff>
      <xdr:row>11</xdr:row>
      <xdr:rowOff>142875</xdr:rowOff>
    </xdr:to>
    <xdr:pic>
      <xdr:nvPicPr>
        <xdr:cNvPr id="2" name="1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99060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152400</xdr:colOff>
      <xdr:row>12</xdr:row>
      <xdr:rowOff>142875</xdr:rowOff>
    </xdr:to>
    <xdr:pic>
      <xdr:nvPicPr>
        <xdr:cNvPr id="3" name="2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1906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152400</xdr:colOff>
      <xdr:row>13</xdr:row>
      <xdr:rowOff>142875</xdr:rowOff>
    </xdr:to>
    <xdr:pic>
      <xdr:nvPicPr>
        <xdr:cNvPr id="4" name="3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39065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152400</xdr:colOff>
      <xdr:row>21</xdr:row>
      <xdr:rowOff>142875</xdr:rowOff>
    </xdr:to>
    <xdr:pic>
      <xdr:nvPicPr>
        <xdr:cNvPr id="5" name="4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299085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152400</xdr:colOff>
      <xdr:row>40</xdr:row>
      <xdr:rowOff>142875</xdr:rowOff>
    </xdr:to>
    <xdr:pic>
      <xdr:nvPicPr>
        <xdr:cNvPr id="6" name="5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659130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152400</xdr:colOff>
      <xdr:row>41</xdr:row>
      <xdr:rowOff>142875</xdr:rowOff>
    </xdr:to>
    <xdr:pic>
      <xdr:nvPicPr>
        <xdr:cNvPr id="7" name="6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67913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152400</xdr:colOff>
      <xdr:row>44</xdr:row>
      <xdr:rowOff>142875</xdr:rowOff>
    </xdr:to>
    <xdr:pic>
      <xdr:nvPicPr>
        <xdr:cNvPr id="8" name="7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39140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152400</xdr:colOff>
      <xdr:row>49</xdr:row>
      <xdr:rowOff>142875</xdr:rowOff>
    </xdr:to>
    <xdr:pic>
      <xdr:nvPicPr>
        <xdr:cNvPr id="9" name="8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83915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152400</xdr:colOff>
      <xdr:row>50</xdr:row>
      <xdr:rowOff>142875</xdr:rowOff>
    </xdr:to>
    <xdr:pic>
      <xdr:nvPicPr>
        <xdr:cNvPr id="10" name="9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859155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152400</xdr:colOff>
      <xdr:row>58</xdr:row>
      <xdr:rowOff>142875</xdr:rowOff>
    </xdr:to>
    <xdr:pic>
      <xdr:nvPicPr>
        <xdr:cNvPr id="11" name="10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019175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152400</xdr:colOff>
      <xdr:row>69</xdr:row>
      <xdr:rowOff>142875</xdr:rowOff>
    </xdr:to>
    <xdr:pic>
      <xdr:nvPicPr>
        <xdr:cNvPr id="12" name="11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219200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152400</xdr:colOff>
      <xdr:row>105</xdr:row>
      <xdr:rowOff>142875</xdr:rowOff>
    </xdr:to>
    <xdr:pic>
      <xdr:nvPicPr>
        <xdr:cNvPr id="15" name="14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759267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152400</xdr:colOff>
      <xdr:row>119</xdr:row>
      <xdr:rowOff>142875</xdr:rowOff>
    </xdr:to>
    <xdr:pic>
      <xdr:nvPicPr>
        <xdr:cNvPr id="16" name="15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2060257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152400</xdr:colOff>
      <xdr:row>135</xdr:row>
      <xdr:rowOff>142875</xdr:rowOff>
    </xdr:to>
    <xdr:pic>
      <xdr:nvPicPr>
        <xdr:cNvPr id="18" name="17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2380297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152400</xdr:colOff>
      <xdr:row>161</xdr:row>
      <xdr:rowOff>142875</xdr:rowOff>
    </xdr:to>
    <xdr:pic>
      <xdr:nvPicPr>
        <xdr:cNvPr id="19" name="18 Imagen" descr="https://www4.sii.cl/rfiInternet/images/F29V2/group_opened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2900362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154780</xdr:colOff>
      <xdr:row>0</xdr:row>
      <xdr:rowOff>95251</xdr:rowOff>
    </xdr:from>
    <xdr:to>
      <xdr:col>21</xdr:col>
      <xdr:colOff>2128568</xdr:colOff>
      <xdr:row>4</xdr:row>
      <xdr:rowOff>71349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4D25662-2115-45BB-9DBF-0893491BE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1593" y="95251"/>
          <a:ext cx="2152381" cy="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3E6uThBhHm4&amp;t=2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3"/>
  <sheetViews>
    <sheetView showGridLines="0" showRowColHeaders="0" tabSelected="1" topLeftCell="A160" zoomScale="80" zoomScaleNormal="80" workbookViewId="0">
      <selection activeCell="C26" sqref="C26:L26"/>
    </sheetView>
  </sheetViews>
  <sheetFormatPr baseColWidth="10" defaultRowHeight="12.75" x14ac:dyDescent="0.25"/>
  <cols>
    <col min="1" max="1" width="4.42578125" style="1" customWidth="1"/>
    <col min="2" max="2" width="5.7109375" style="1" customWidth="1"/>
    <col min="3" max="3" width="18.28515625" style="1" customWidth="1"/>
    <col min="4" max="5" width="9.42578125" style="1" customWidth="1"/>
    <col min="6" max="6" width="10.85546875" style="1" customWidth="1"/>
    <col min="7" max="7" width="5.7109375" style="1" customWidth="1"/>
    <col min="8" max="8" width="15.85546875" style="1" customWidth="1"/>
    <col min="9" max="10" width="5.7109375" style="1" customWidth="1"/>
    <col min="11" max="11" width="11.42578125" style="1"/>
    <col min="12" max="12" width="12.7109375" style="1" customWidth="1"/>
    <col min="13" max="13" width="5.7109375" style="1" customWidth="1"/>
    <col min="14" max="14" width="8.85546875" style="1" customWidth="1"/>
    <col min="15" max="15" width="5.7109375" style="1" customWidth="1"/>
    <col min="16" max="16" width="9.5703125" style="1" customWidth="1"/>
    <col min="17" max="18" width="5.7109375" style="1" customWidth="1"/>
    <col min="19" max="19" width="26.42578125" style="1" customWidth="1"/>
    <col min="20" max="20" width="5.7109375" style="1" customWidth="1"/>
    <col min="21" max="21" width="2.7109375" style="1" bestFit="1" customWidth="1"/>
    <col min="22" max="22" width="56.28515625" style="1" bestFit="1" customWidth="1"/>
    <col min="23" max="16384" width="11.42578125" style="1"/>
  </cols>
  <sheetData>
    <row r="1" spans="1:22" ht="13.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s="2" customFormat="1" ht="13.5" customHeight="1" x14ac:dyDescent="0.25">
      <c r="A2" s="6"/>
      <c r="B2" s="6"/>
      <c r="C2" s="7" t="s">
        <v>178</v>
      </c>
      <c r="D2" s="8"/>
      <c r="E2" s="9"/>
      <c r="F2" s="6"/>
      <c r="G2" s="6"/>
      <c r="H2" s="6"/>
      <c r="I2" s="7" t="s">
        <v>179</v>
      </c>
      <c r="J2" s="8"/>
      <c r="K2" s="8"/>
      <c r="L2" s="8"/>
      <c r="M2" s="9"/>
      <c r="N2" s="6"/>
      <c r="O2" s="6"/>
      <c r="P2" s="6"/>
      <c r="Q2" s="7" t="s">
        <v>182</v>
      </c>
      <c r="R2" s="8"/>
      <c r="S2" s="9"/>
      <c r="T2" s="6"/>
    </row>
    <row r="3" spans="1:22" ht="15.75" customHeight="1" x14ac:dyDescent="0.25">
      <c r="A3" s="5"/>
      <c r="B3" s="5"/>
      <c r="C3" s="10">
        <v>15</v>
      </c>
      <c r="D3" s="11" t="s">
        <v>180</v>
      </c>
      <c r="E3" s="12" t="s">
        <v>181</v>
      </c>
      <c r="F3" s="5"/>
      <c r="G3" s="5"/>
      <c r="H3" s="5"/>
      <c r="I3" s="10">
        <v>3</v>
      </c>
      <c r="J3" s="13" t="s">
        <v>210</v>
      </c>
      <c r="K3" s="13"/>
      <c r="L3" s="13"/>
      <c r="M3" s="14"/>
      <c r="N3" s="5"/>
      <c r="O3" s="5"/>
      <c r="P3" s="5"/>
      <c r="Q3" s="10">
        <v>7</v>
      </c>
      <c r="R3" s="15"/>
      <c r="S3" s="16"/>
      <c r="T3" s="5"/>
    </row>
    <row r="4" spans="1:22" ht="15.75" customHeight="1" thickBot="1" x14ac:dyDescent="0.3">
      <c r="A4" s="5"/>
      <c r="B4" s="5"/>
      <c r="C4" s="17"/>
      <c r="D4" s="18">
        <v>1</v>
      </c>
      <c r="E4" s="19">
        <v>2021</v>
      </c>
      <c r="F4" s="5"/>
      <c r="G4" s="5"/>
      <c r="H4" s="5"/>
      <c r="I4" s="17"/>
      <c r="J4" s="20"/>
      <c r="K4" s="20"/>
      <c r="L4" s="20"/>
      <c r="M4" s="21"/>
      <c r="N4" s="5"/>
      <c r="O4" s="5"/>
      <c r="P4" s="5"/>
      <c r="Q4" s="17"/>
      <c r="R4" s="22"/>
      <c r="S4" s="23"/>
      <c r="T4" s="5"/>
    </row>
    <row r="5" spans="1:2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V6" s="4" t="s">
        <v>212</v>
      </c>
    </row>
    <row r="7" spans="1:22" ht="13.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2" x14ac:dyDescent="0.25">
      <c r="A8" s="5"/>
      <c r="B8" s="24">
        <v>1</v>
      </c>
      <c r="C8" s="25" t="s">
        <v>0</v>
      </c>
      <c r="D8" s="25"/>
      <c r="E8" s="25"/>
      <c r="F8" s="25"/>
      <c r="G8" s="25"/>
      <c r="H8" s="25"/>
      <c r="I8" s="26">
        <v>2</v>
      </c>
      <c r="J8" s="25" t="s">
        <v>1</v>
      </c>
      <c r="K8" s="25"/>
      <c r="L8" s="25"/>
      <c r="M8" s="25"/>
      <c r="N8" s="25"/>
      <c r="O8" s="26">
        <v>5</v>
      </c>
      <c r="P8" s="25" t="s">
        <v>2</v>
      </c>
      <c r="Q8" s="25"/>
      <c r="R8" s="25"/>
      <c r="S8" s="25"/>
      <c r="T8" s="27"/>
    </row>
    <row r="9" spans="1:22" ht="16.5" thickBot="1" x14ac:dyDescent="0.3">
      <c r="A9" s="5"/>
      <c r="B9" s="28" t="s">
        <v>211</v>
      </c>
      <c r="C9" s="29"/>
      <c r="D9" s="29"/>
      <c r="E9" s="29"/>
      <c r="F9" s="29"/>
      <c r="G9" s="29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</row>
    <row r="10" spans="1:22" x14ac:dyDescent="0.25">
      <c r="A10" s="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2" ht="13.5" thickBot="1" x14ac:dyDescent="0.3">
      <c r="A11" s="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2" ht="18.75" x14ac:dyDescent="0.25">
      <c r="A12" s="5"/>
      <c r="B12" s="33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</row>
    <row r="13" spans="1:22" ht="18.75" x14ac:dyDescent="0.25">
      <c r="A13" s="5"/>
      <c r="B13" s="36" t="s">
        <v>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</row>
    <row r="14" spans="1:22" ht="18.75" x14ac:dyDescent="0.25">
      <c r="A14" s="5"/>
      <c r="B14" s="36" t="s">
        <v>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</row>
    <row r="15" spans="1:22" x14ac:dyDescent="0.25">
      <c r="A15" s="5"/>
      <c r="B15" s="39" t="s">
        <v>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 t="s">
        <v>7</v>
      </c>
      <c r="N15" s="40"/>
      <c r="O15" s="40"/>
      <c r="P15" s="40"/>
      <c r="Q15" s="40"/>
      <c r="R15" s="40" t="s">
        <v>8</v>
      </c>
      <c r="S15" s="40"/>
      <c r="T15" s="41"/>
    </row>
    <row r="16" spans="1:22" x14ac:dyDescent="0.25">
      <c r="A16" s="5"/>
      <c r="B16" s="42">
        <v>1</v>
      </c>
      <c r="C16" s="43" t="s">
        <v>9</v>
      </c>
      <c r="D16" s="43"/>
      <c r="E16" s="43"/>
      <c r="F16" s="43"/>
      <c r="G16" s="43"/>
      <c r="H16" s="43"/>
      <c r="I16" s="43"/>
      <c r="J16" s="43"/>
      <c r="K16" s="43"/>
      <c r="L16" s="43"/>
      <c r="M16" s="44">
        <v>585</v>
      </c>
      <c r="N16" s="45"/>
      <c r="O16" s="45"/>
      <c r="P16" s="45"/>
      <c r="Q16" s="45"/>
      <c r="R16" s="44">
        <v>20</v>
      </c>
      <c r="S16" s="46"/>
      <c r="T16" s="47"/>
    </row>
    <row r="17" spans="1:20" x14ac:dyDescent="0.25">
      <c r="A17" s="5"/>
      <c r="B17" s="42">
        <v>2</v>
      </c>
      <c r="C17" s="43" t="s">
        <v>10</v>
      </c>
      <c r="D17" s="43"/>
      <c r="E17" s="43"/>
      <c r="F17" s="43"/>
      <c r="G17" s="43"/>
      <c r="H17" s="43"/>
      <c r="I17" s="43"/>
      <c r="J17" s="43"/>
      <c r="K17" s="43"/>
      <c r="L17" s="43"/>
      <c r="M17" s="44">
        <v>586</v>
      </c>
      <c r="N17" s="45"/>
      <c r="O17" s="45"/>
      <c r="P17" s="45"/>
      <c r="Q17" s="45"/>
      <c r="R17" s="44">
        <v>142</v>
      </c>
      <c r="S17" s="46"/>
      <c r="T17" s="47"/>
    </row>
    <row r="18" spans="1:20" x14ac:dyDescent="0.25">
      <c r="A18" s="5"/>
      <c r="B18" s="42">
        <v>3</v>
      </c>
      <c r="C18" s="43" t="s">
        <v>11</v>
      </c>
      <c r="D18" s="43"/>
      <c r="E18" s="43"/>
      <c r="F18" s="43"/>
      <c r="G18" s="43"/>
      <c r="H18" s="43"/>
      <c r="I18" s="43"/>
      <c r="J18" s="43"/>
      <c r="K18" s="43"/>
      <c r="L18" s="43"/>
      <c r="M18" s="44">
        <v>731</v>
      </c>
      <c r="N18" s="45"/>
      <c r="O18" s="45"/>
      <c r="P18" s="45"/>
      <c r="Q18" s="45"/>
      <c r="R18" s="44">
        <v>732</v>
      </c>
      <c r="S18" s="46"/>
      <c r="T18" s="47"/>
    </row>
    <row r="19" spans="1:20" x14ac:dyDescent="0.25">
      <c r="A19" s="5"/>
      <c r="B19" s="42">
        <v>4</v>
      </c>
      <c r="C19" s="43" t="s">
        <v>12</v>
      </c>
      <c r="D19" s="43"/>
      <c r="E19" s="43"/>
      <c r="F19" s="43"/>
      <c r="G19" s="43"/>
      <c r="H19" s="43"/>
      <c r="I19" s="43"/>
      <c r="J19" s="43"/>
      <c r="K19" s="43"/>
      <c r="L19" s="43"/>
      <c r="M19" s="44">
        <v>714</v>
      </c>
      <c r="N19" s="45"/>
      <c r="O19" s="45"/>
      <c r="P19" s="45"/>
      <c r="Q19" s="45"/>
      <c r="R19" s="44">
        <v>715</v>
      </c>
      <c r="S19" s="46"/>
      <c r="T19" s="47"/>
    </row>
    <row r="20" spans="1:20" x14ac:dyDescent="0.25">
      <c r="A20" s="5"/>
      <c r="B20" s="42">
        <v>5</v>
      </c>
      <c r="C20" s="43" t="s">
        <v>13</v>
      </c>
      <c r="D20" s="43"/>
      <c r="E20" s="43"/>
      <c r="F20" s="43"/>
      <c r="G20" s="43"/>
      <c r="H20" s="43"/>
      <c r="I20" s="43"/>
      <c r="J20" s="43"/>
      <c r="K20" s="43"/>
      <c r="L20" s="43"/>
      <c r="M20" s="44">
        <v>515</v>
      </c>
      <c r="N20" s="45"/>
      <c r="O20" s="45"/>
      <c r="P20" s="45"/>
      <c r="Q20" s="45"/>
      <c r="R20" s="44">
        <v>587</v>
      </c>
      <c r="S20" s="46"/>
      <c r="T20" s="47"/>
    </row>
    <row r="21" spans="1:20" x14ac:dyDescent="0.25">
      <c r="A21" s="5"/>
      <c r="B21" s="42">
        <v>6</v>
      </c>
      <c r="C21" s="43" t="s">
        <v>14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>
        <v>720</v>
      </c>
      <c r="S21" s="46"/>
      <c r="T21" s="47"/>
    </row>
    <row r="22" spans="1:20" x14ac:dyDescent="0.25">
      <c r="A22" s="5"/>
      <c r="B22" s="39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 t="s">
        <v>7</v>
      </c>
      <c r="N22" s="40"/>
      <c r="O22" s="40"/>
      <c r="P22" s="40"/>
      <c r="Q22" s="40"/>
      <c r="R22" s="40" t="s">
        <v>16</v>
      </c>
      <c r="S22" s="40"/>
      <c r="T22" s="38"/>
    </row>
    <row r="23" spans="1:20" x14ac:dyDescent="0.25">
      <c r="A23" s="5"/>
      <c r="B23" s="42">
        <v>7</v>
      </c>
      <c r="C23" s="43" t="s">
        <v>17</v>
      </c>
      <c r="D23" s="43"/>
      <c r="E23" s="43"/>
      <c r="F23" s="43"/>
      <c r="G23" s="43"/>
      <c r="H23" s="43"/>
      <c r="I23" s="43"/>
      <c r="J23" s="43"/>
      <c r="K23" s="43"/>
      <c r="L23" s="43"/>
      <c r="M23" s="44">
        <v>503</v>
      </c>
      <c r="N23" s="45">
        <v>5</v>
      </c>
      <c r="O23" s="45"/>
      <c r="P23" s="45"/>
      <c r="Q23" s="45"/>
      <c r="R23" s="44">
        <v>502</v>
      </c>
      <c r="S23" s="48">
        <v>1500000</v>
      </c>
      <c r="T23" s="47" t="s">
        <v>18</v>
      </c>
    </row>
    <row r="24" spans="1:20" x14ac:dyDescent="0.25">
      <c r="A24" s="5"/>
      <c r="B24" s="42">
        <v>8</v>
      </c>
      <c r="C24" s="43" t="s">
        <v>19</v>
      </c>
      <c r="D24" s="43"/>
      <c r="E24" s="43"/>
      <c r="F24" s="43"/>
      <c r="G24" s="43"/>
      <c r="H24" s="43"/>
      <c r="I24" s="43"/>
      <c r="J24" s="43"/>
      <c r="K24" s="43"/>
      <c r="L24" s="43"/>
      <c r="M24" s="44">
        <v>763</v>
      </c>
      <c r="N24" s="45"/>
      <c r="O24" s="45"/>
      <c r="P24" s="45"/>
      <c r="Q24" s="45"/>
      <c r="R24" s="44">
        <v>764</v>
      </c>
      <c r="S24" s="48"/>
      <c r="T24" s="47" t="s">
        <v>18</v>
      </c>
    </row>
    <row r="25" spans="1:20" x14ac:dyDescent="0.25">
      <c r="A25" s="5"/>
      <c r="B25" s="42">
        <v>9</v>
      </c>
      <c r="C25" s="43" t="s">
        <v>20</v>
      </c>
      <c r="D25" s="43"/>
      <c r="E25" s="43"/>
      <c r="F25" s="43"/>
      <c r="G25" s="43"/>
      <c r="H25" s="43"/>
      <c r="I25" s="43"/>
      <c r="J25" s="43"/>
      <c r="K25" s="43"/>
      <c r="L25" s="43"/>
      <c r="M25" s="44">
        <v>716</v>
      </c>
      <c r="N25" s="45"/>
      <c r="O25" s="45"/>
      <c r="P25" s="45"/>
      <c r="Q25" s="45"/>
      <c r="R25" s="44">
        <v>717</v>
      </c>
      <c r="S25" s="48"/>
      <c r="T25" s="47" t="s">
        <v>18</v>
      </c>
    </row>
    <row r="26" spans="1:20" x14ac:dyDescent="0.25">
      <c r="A26" s="5"/>
      <c r="B26" s="42">
        <v>10</v>
      </c>
      <c r="C26" s="43" t="s">
        <v>21</v>
      </c>
      <c r="D26" s="43"/>
      <c r="E26" s="43"/>
      <c r="F26" s="43"/>
      <c r="G26" s="43"/>
      <c r="H26" s="43"/>
      <c r="I26" s="43"/>
      <c r="J26" s="43"/>
      <c r="K26" s="43"/>
      <c r="L26" s="43"/>
      <c r="M26" s="44">
        <v>110</v>
      </c>
      <c r="N26" s="45"/>
      <c r="O26" s="45"/>
      <c r="P26" s="45"/>
      <c r="Q26" s="45"/>
      <c r="R26" s="44">
        <v>111</v>
      </c>
      <c r="S26" s="48"/>
      <c r="T26" s="47" t="s">
        <v>18</v>
      </c>
    </row>
    <row r="27" spans="1:20" x14ac:dyDescent="0.25">
      <c r="A27" s="5"/>
      <c r="B27" s="42">
        <v>11</v>
      </c>
      <c r="C27" s="43" t="s">
        <v>22</v>
      </c>
      <c r="D27" s="43"/>
      <c r="E27" s="43"/>
      <c r="F27" s="43"/>
      <c r="G27" s="43"/>
      <c r="H27" s="43"/>
      <c r="I27" s="43"/>
      <c r="J27" s="43"/>
      <c r="K27" s="43"/>
      <c r="L27" s="43"/>
      <c r="M27" s="44">
        <v>758</v>
      </c>
      <c r="N27" s="45"/>
      <c r="O27" s="45"/>
      <c r="P27" s="45"/>
      <c r="Q27" s="45"/>
      <c r="R27" s="44">
        <v>759</v>
      </c>
      <c r="S27" s="48"/>
      <c r="T27" s="47" t="s">
        <v>18</v>
      </c>
    </row>
    <row r="28" spans="1:20" x14ac:dyDescent="0.25">
      <c r="A28" s="5"/>
      <c r="B28" s="42">
        <v>12</v>
      </c>
      <c r="C28" s="43" t="s">
        <v>23</v>
      </c>
      <c r="D28" s="43"/>
      <c r="E28" s="43"/>
      <c r="F28" s="43"/>
      <c r="G28" s="43"/>
      <c r="H28" s="43"/>
      <c r="I28" s="43"/>
      <c r="J28" s="43"/>
      <c r="K28" s="43"/>
      <c r="L28" s="43"/>
      <c r="M28" s="44">
        <v>512</v>
      </c>
      <c r="N28" s="45"/>
      <c r="O28" s="45"/>
      <c r="P28" s="45"/>
      <c r="Q28" s="45"/>
      <c r="R28" s="44">
        <v>513</v>
      </c>
      <c r="S28" s="48"/>
      <c r="T28" s="47" t="s">
        <v>18</v>
      </c>
    </row>
    <row r="29" spans="1:20" x14ac:dyDescent="0.25">
      <c r="A29" s="5"/>
      <c r="B29" s="42">
        <v>13</v>
      </c>
      <c r="C29" s="43" t="s">
        <v>24</v>
      </c>
      <c r="D29" s="43"/>
      <c r="E29" s="43"/>
      <c r="F29" s="43"/>
      <c r="G29" s="43"/>
      <c r="H29" s="43"/>
      <c r="I29" s="43"/>
      <c r="J29" s="43"/>
      <c r="K29" s="43"/>
      <c r="L29" s="43"/>
      <c r="M29" s="44">
        <v>509</v>
      </c>
      <c r="N29" s="45"/>
      <c r="O29" s="45"/>
      <c r="P29" s="45"/>
      <c r="Q29" s="45"/>
      <c r="R29" s="44">
        <v>510</v>
      </c>
      <c r="S29" s="48"/>
      <c r="T29" s="47" t="s">
        <v>25</v>
      </c>
    </row>
    <row r="30" spans="1:20" x14ac:dyDescent="0.25">
      <c r="A30" s="5"/>
      <c r="B30" s="42">
        <v>14</v>
      </c>
      <c r="C30" s="43" t="s">
        <v>26</v>
      </c>
      <c r="D30" s="43"/>
      <c r="E30" s="43"/>
      <c r="F30" s="43"/>
      <c r="G30" s="43"/>
      <c r="H30" s="43"/>
      <c r="I30" s="43"/>
      <c r="J30" s="43"/>
      <c r="K30" s="43"/>
      <c r="L30" s="43"/>
      <c r="M30" s="44">
        <v>708</v>
      </c>
      <c r="N30" s="45"/>
      <c r="O30" s="45"/>
      <c r="P30" s="45"/>
      <c r="Q30" s="45"/>
      <c r="R30" s="44">
        <v>709</v>
      </c>
      <c r="S30" s="48"/>
      <c r="T30" s="47" t="s">
        <v>25</v>
      </c>
    </row>
    <row r="31" spans="1:20" x14ac:dyDescent="0.25">
      <c r="A31" s="5"/>
      <c r="B31" s="42">
        <v>15</v>
      </c>
      <c r="C31" s="43" t="s">
        <v>27</v>
      </c>
      <c r="D31" s="43"/>
      <c r="E31" s="43"/>
      <c r="F31" s="43"/>
      <c r="G31" s="43"/>
      <c r="H31" s="43"/>
      <c r="I31" s="43"/>
      <c r="J31" s="43"/>
      <c r="K31" s="43"/>
      <c r="L31" s="43"/>
      <c r="M31" s="44">
        <v>733</v>
      </c>
      <c r="N31" s="45"/>
      <c r="O31" s="45"/>
      <c r="P31" s="45"/>
      <c r="Q31" s="45"/>
      <c r="R31" s="44">
        <v>734</v>
      </c>
      <c r="S31" s="48"/>
      <c r="T31" s="47" t="s">
        <v>25</v>
      </c>
    </row>
    <row r="32" spans="1:20" x14ac:dyDescent="0.25">
      <c r="A32" s="5"/>
      <c r="B32" s="42">
        <v>16</v>
      </c>
      <c r="C32" s="43" t="s">
        <v>28</v>
      </c>
      <c r="D32" s="43"/>
      <c r="E32" s="43"/>
      <c r="F32" s="43"/>
      <c r="G32" s="43"/>
      <c r="H32" s="43"/>
      <c r="I32" s="43"/>
      <c r="J32" s="43"/>
      <c r="K32" s="43"/>
      <c r="L32" s="43"/>
      <c r="M32" s="44">
        <v>516</v>
      </c>
      <c r="N32" s="45"/>
      <c r="O32" s="45"/>
      <c r="P32" s="45"/>
      <c r="Q32" s="45"/>
      <c r="R32" s="44">
        <v>517</v>
      </c>
      <c r="S32" s="48"/>
      <c r="T32" s="47" t="s">
        <v>18</v>
      </c>
    </row>
    <row r="33" spans="1:20" x14ac:dyDescent="0.25">
      <c r="A33" s="5"/>
      <c r="B33" s="42">
        <v>17</v>
      </c>
      <c r="C33" s="43" t="s">
        <v>29</v>
      </c>
      <c r="D33" s="43"/>
      <c r="E33" s="43"/>
      <c r="F33" s="43"/>
      <c r="G33" s="43"/>
      <c r="H33" s="43"/>
      <c r="I33" s="43"/>
      <c r="J33" s="43"/>
      <c r="K33" s="43"/>
      <c r="L33" s="43"/>
      <c r="M33" s="44">
        <v>500</v>
      </c>
      <c r="N33" s="45"/>
      <c r="O33" s="45"/>
      <c r="P33" s="45"/>
      <c r="Q33" s="45"/>
      <c r="R33" s="44">
        <v>501</v>
      </c>
      <c r="S33" s="48"/>
      <c r="T33" s="47" t="s">
        <v>18</v>
      </c>
    </row>
    <row r="34" spans="1:20" x14ac:dyDescent="0.25">
      <c r="A34" s="5"/>
      <c r="B34" s="42">
        <v>18</v>
      </c>
      <c r="C34" s="43" t="s">
        <v>30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>
        <v>154</v>
      </c>
      <c r="S34" s="48"/>
      <c r="T34" s="47" t="s">
        <v>18</v>
      </c>
    </row>
    <row r="35" spans="1:20" x14ac:dyDescent="0.25">
      <c r="A35" s="5"/>
      <c r="B35" s="42">
        <v>19</v>
      </c>
      <c r="C35" s="43" t="s">
        <v>31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>
        <v>518</v>
      </c>
      <c r="S35" s="48"/>
      <c r="T35" s="47" t="s">
        <v>18</v>
      </c>
    </row>
    <row r="36" spans="1:20" x14ac:dyDescent="0.25">
      <c r="A36" s="5"/>
      <c r="B36" s="42">
        <v>20</v>
      </c>
      <c r="C36" s="43" t="s">
        <v>32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>
        <v>713</v>
      </c>
      <c r="S36" s="48"/>
      <c r="T36" s="47" t="s">
        <v>18</v>
      </c>
    </row>
    <row r="37" spans="1:20" x14ac:dyDescent="0.25">
      <c r="A37" s="5"/>
      <c r="B37" s="42">
        <v>21</v>
      </c>
      <c r="C37" s="43" t="s">
        <v>33</v>
      </c>
      <c r="D37" s="43"/>
      <c r="E37" s="43"/>
      <c r="F37" s="49" t="s">
        <v>34</v>
      </c>
      <c r="G37" s="44">
        <v>738</v>
      </c>
      <c r="H37" s="50"/>
      <c r="I37" s="49" t="s">
        <v>35</v>
      </c>
      <c r="J37" s="44">
        <v>739</v>
      </c>
      <c r="K37" s="45"/>
      <c r="L37" s="45"/>
      <c r="M37" s="45"/>
      <c r="N37" s="49" t="s">
        <v>36</v>
      </c>
      <c r="O37" s="44">
        <v>740</v>
      </c>
      <c r="P37" s="45"/>
      <c r="Q37" s="45"/>
      <c r="R37" s="44">
        <v>741</v>
      </c>
      <c r="S37" s="48"/>
      <c r="T37" s="47" t="s">
        <v>18</v>
      </c>
    </row>
    <row r="38" spans="1:20" x14ac:dyDescent="0.25">
      <c r="A38" s="5"/>
      <c r="B38" s="51">
        <v>22</v>
      </c>
      <c r="C38" s="52" t="s">
        <v>183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55">
        <v>791</v>
      </c>
      <c r="S38" s="56"/>
      <c r="T38" s="47" t="s">
        <v>18</v>
      </c>
    </row>
    <row r="39" spans="1:20" ht="16.5" thickBot="1" x14ac:dyDescent="0.3">
      <c r="A39" s="5"/>
      <c r="B39" s="57">
        <v>23</v>
      </c>
      <c r="C39" s="58" t="s">
        <v>37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>
        <v>538</v>
      </c>
      <c r="S39" s="60">
        <f>+S23+S24+S25+S26+S27+S28-S29-S30-S31+S32+S33+S34+S35+S36+S37+S38</f>
        <v>1500000</v>
      </c>
      <c r="T39" s="61" t="s">
        <v>38</v>
      </c>
    </row>
    <row r="40" spans="1:20" ht="13.5" thickBot="1" x14ac:dyDescent="0.3">
      <c r="A40" s="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18.75" x14ac:dyDescent="0.25">
      <c r="A41" s="5"/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5"/>
    </row>
    <row r="42" spans="1:20" ht="18.75" x14ac:dyDescent="0.25">
      <c r="A42" s="5"/>
      <c r="B42" s="36" t="s">
        <v>39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</row>
    <row r="43" spans="1:20" x14ac:dyDescent="0.25">
      <c r="A43" s="5"/>
      <c r="B43" s="39" t="s">
        <v>40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 t="s">
        <v>41</v>
      </c>
      <c r="N43" s="40"/>
      <c r="O43" s="40"/>
      <c r="P43" s="40"/>
      <c r="Q43" s="40"/>
      <c r="R43" s="40" t="s">
        <v>42</v>
      </c>
      <c r="S43" s="40"/>
      <c r="T43" s="41"/>
    </row>
    <row r="44" spans="1:20" x14ac:dyDescent="0.25">
      <c r="A44" s="5"/>
      <c r="B44" s="42">
        <v>24</v>
      </c>
      <c r="C44" s="43" t="s">
        <v>43</v>
      </c>
      <c r="D44" s="43"/>
      <c r="E44" s="43"/>
      <c r="F44" s="43"/>
      <c r="G44" s="43"/>
      <c r="H44" s="43"/>
      <c r="I44" s="43"/>
      <c r="J44" s="43"/>
      <c r="K44" s="43"/>
      <c r="L44" s="43"/>
      <c r="M44" s="44">
        <v>511</v>
      </c>
      <c r="N44" s="45"/>
      <c r="O44" s="45"/>
      <c r="P44" s="45"/>
      <c r="Q44" s="45"/>
      <c r="R44" s="44">
        <v>514</v>
      </c>
      <c r="S44" s="50"/>
      <c r="T44" s="47"/>
    </row>
    <row r="45" spans="1:20" ht="18.75" x14ac:dyDescent="0.25">
      <c r="A45" s="5"/>
      <c r="B45" s="36" t="s">
        <v>44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8"/>
    </row>
    <row r="46" spans="1:20" x14ac:dyDescent="0.25">
      <c r="A46" s="5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 t="s">
        <v>7</v>
      </c>
      <c r="N46" s="40"/>
      <c r="O46" s="40"/>
      <c r="P46" s="40"/>
      <c r="Q46" s="40"/>
      <c r="R46" s="40" t="s">
        <v>8</v>
      </c>
      <c r="S46" s="40"/>
      <c r="T46" s="41"/>
    </row>
    <row r="47" spans="1:20" x14ac:dyDescent="0.25">
      <c r="A47" s="5"/>
      <c r="B47" s="42">
        <v>25</v>
      </c>
      <c r="C47" s="43" t="s">
        <v>45</v>
      </c>
      <c r="D47" s="43"/>
      <c r="E47" s="43"/>
      <c r="F47" s="43"/>
      <c r="G47" s="43"/>
      <c r="H47" s="43"/>
      <c r="I47" s="43"/>
      <c r="J47" s="43"/>
      <c r="K47" s="43"/>
      <c r="L47" s="43"/>
      <c r="M47" s="44">
        <v>564</v>
      </c>
      <c r="N47" s="45"/>
      <c r="O47" s="45"/>
      <c r="P47" s="45"/>
      <c r="Q47" s="45"/>
      <c r="R47" s="44">
        <v>521</v>
      </c>
      <c r="S47" s="46"/>
      <c r="T47" s="47"/>
    </row>
    <row r="48" spans="1:20" x14ac:dyDescent="0.25">
      <c r="A48" s="5"/>
      <c r="B48" s="42">
        <v>26</v>
      </c>
      <c r="C48" s="43" t="s">
        <v>46</v>
      </c>
      <c r="D48" s="43"/>
      <c r="E48" s="43"/>
      <c r="F48" s="43"/>
      <c r="G48" s="43"/>
      <c r="H48" s="43"/>
      <c r="I48" s="43"/>
      <c r="J48" s="43"/>
      <c r="K48" s="43"/>
      <c r="L48" s="43"/>
      <c r="M48" s="44">
        <v>566</v>
      </c>
      <c r="N48" s="45"/>
      <c r="O48" s="45"/>
      <c r="P48" s="45"/>
      <c r="Q48" s="45"/>
      <c r="R48" s="44">
        <v>560</v>
      </c>
      <c r="S48" s="46"/>
      <c r="T48" s="47"/>
    </row>
    <row r="49" spans="1:20" x14ac:dyDescent="0.25">
      <c r="A49" s="5"/>
      <c r="B49" s="42">
        <v>27</v>
      </c>
      <c r="C49" s="43" t="s">
        <v>47</v>
      </c>
      <c r="D49" s="43"/>
      <c r="E49" s="43"/>
      <c r="F49" s="43"/>
      <c r="G49" s="43"/>
      <c r="H49" s="43"/>
      <c r="I49" s="43"/>
      <c r="J49" s="43"/>
      <c r="K49" s="43"/>
      <c r="L49" s="43"/>
      <c r="M49" s="44">
        <v>584</v>
      </c>
      <c r="N49" s="45"/>
      <c r="O49" s="45"/>
      <c r="P49" s="45"/>
      <c r="Q49" s="45"/>
      <c r="R49" s="44">
        <v>562</v>
      </c>
      <c r="S49" s="46"/>
      <c r="T49" s="47"/>
    </row>
    <row r="50" spans="1:20" ht="18.75" x14ac:dyDescent="0.25">
      <c r="A50" s="5"/>
      <c r="B50" s="36" t="s">
        <v>48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</row>
    <row r="51" spans="1:20" ht="18.75" x14ac:dyDescent="0.25">
      <c r="A51" s="5"/>
      <c r="B51" s="36" t="s">
        <v>49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8"/>
    </row>
    <row r="52" spans="1:20" x14ac:dyDescent="0.25">
      <c r="A52" s="5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 t="s">
        <v>7</v>
      </c>
      <c r="N52" s="40"/>
      <c r="O52" s="40"/>
      <c r="P52" s="40"/>
      <c r="Q52" s="40"/>
      <c r="R52" s="40" t="s">
        <v>50</v>
      </c>
      <c r="S52" s="40"/>
      <c r="T52" s="41"/>
    </row>
    <row r="53" spans="1:20" x14ac:dyDescent="0.25">
      <c r="A53" s="5"/>
      <c r="B53" s="42">
        <v>28</v>
      </c>
      <c r="C53" s="43" t="s">
        <v>51</v>
      </c>
      <c r="D53" s="43"/>
      <c r="E53" s="43"/>
      <c r="F53" s="43"/>
      <c r="G53" s="43"/>
      <c r="H53" s="43"/>
      <c r="I53" s="43"/>
      <c r="J53" s="43"/>
      <c r="K53" s="43"/>
      <c r="L53" s="43"/>
      <c r="M53" s="44">
        <v>519</v>
      </c>
      <c r="N53" s="45"/>
      <c r="O53" s="45"/>
      <c r="P53" s="45"/>
      <c r="Q53" s="45"/>
      <c r="R53" s="44">
        <v>520</v>
      </c>
      <c r="S53" s="62"/>
      <c r="T53" s="47" t="s">
        <v>18</v>
      </c>
    </row>
    <row r="54" spans="1:20" x14ac:dyDescent="0.25">
      <c r="A54" s="5"/>
      <c r="B54" s="42">
        <v>29</v>
      </c>
      <c r="C54" s="43" t="s">
        <v>52</v>
      </c>
      <c r="D54" s="43"/>
      <c r="E54" s="43"/>
      <c r="F54" s="43"/>
      <c r="G54" s="43"/>
      <c r="H54" s="43"/>
      <c r="I54" s="43"/>
      <c r="J54" s="43"/>
      <c r="K54" s="43"/>
      <c r="L54" s="43"/>
      <c r="M54" s="44">
        <v>761</v>
      </c>
      <c r="N54" s="45"/>
      <c r="O54" s="45"/>
      <c r="P54" s="45"/>
      <c r="Q54" s="45"/>
      <c r="R54" s="44">
        <v>762</v>
      </c>
      <c r="S54" s="62"/>
      <c r="T54" s="47" t="s">
        <v>18</v>
      </c>
    </row>
    <row r="55" spans="1:20" x14ac:dyDescent="0.25">
      <c r="A55" s="5"/>
      <c r="B55" s="42">
        <v>30</v>
      </c>
      <c r="C55" s="43" t="s">
        <v>53</v>
      </c>
      <c r="D55" s="43"/>
      <c r="E55" s="43"/>
      <c r="F55" s="43"/>
      <c r="G55" s="43"/>
      <c r="H55" s="43"/>
      <c r="I55" s="43"/>
      <c r="J55" s="43"/>
      <c r="K55" s="43"/>
      <c r="L55" s="43"/>
      <c r="M55" s="44">
        <v>765</v>
      </c>
      <c r="N55" s="45"/>
      <c r="O55" s="45"/>
      <c r="P55" s="45"/>
      <c r="Q55" s="45"/>
      <c r="R55" s="44">
        <v>766</v>
      </c>
      <c r="S55" s="62"/>
      <c r="T55" s="47" t="s">
        <v>18</v>
      </c>
    </row>
    <row r="56" spans="1:20" x14ac:dyDescent="0.25">
      <c r="A56" s="5"/>
      <c r="B56" s="42">
        <v>31</v>
      </c>
      <c r="C56" s="43" t="s">
        <v>54</v>
      </c>
      <c r="D56" s="43"/>
      <c r="E56" s="43"/>
      <c r="F56" s="43"/>
      <c r="G56" s="43"/>
      <c r="H56" s="43"/>
      <c r="I56" s="43"/>
      <c r="J56" s="43"/>
      <c r="K56" s="43"/>
      <c r="L56" s="43"/>
      <c r="M56" s="44">
        <v>524</v>
      </c>
      <c r="N56" s="45"/>
      <c r="O56" s="45"/>
      <c r="P56" s="45"/>
      <c r="Q56" s="45"/>
      <c r="R56" s="44">
        <v>525</v>
      </c>
      <c r="S56" s="62"/>
      <c r="T56" s="47" t="s">
        <v>18</v>
      </c>
    </row>
    <row r="57" spans="1:20" x14ac:dyDescent="0.25">
      <c r="A57" s="5"/>
      <c r="B57" s="42">
        <v>32</v>
      </c>
      <c r="C57" s="43" t="s">
        <v>184</v>
      </c>
      <c r="D57" s="43"/>
      <c r="E57" s="43"/>
      <c r="F57" s="43"/>
      <c r="G57" s="43"/>
      <c r="H57" s="43"/>
      <c r="I57" s="43"/>
      <c r="J57" s="43"/>
      <c r="K57" s="43"/>
      <c r="L57" s="43"/>
      <c r="M57" s="44">
        <v>527</v>
      </c>
      <c r="N57" s="45"/>
      <c r="O57" s="45"/>
      <c r="P57" s="45"/>
      <c r="Q57" s="45"/>
      <c r="R57" s="44">
        <v>528</v>
      </c>
      <c r="S57" s="62"/>
      <c r="T57" s="47" t="s">
        <v>25</v>
      </c>
    </row>
    <row r="58" spans="1:20" x14ac:dyDescent="0.25">
      <c r="A58" s="5"/>
      <c r="B58" s="42">
        <v>33</v>
      </c>
      <c r="C58" s="43" t="s">
        <v>185</v>
      </c>
      <c r="D58" s="43"/>
      <c r="E58" s="43"/>
      <c r="F58" s="43"/>
      <c r="G58" s="43"/>
      <c r="H58" s="43"/>
      <c r="I58" s="43"/>
      <c r="J58" s="43"/>
      <c r="K58" s="43"/>
      <c r="L58" s="43"/>
      <c r="M58" s="44">
        <v>531</v>
      </c>
      <c r="N58" s="45"/>
      <c r="O58" s="45"/>
      <c r="P58" s="45"/>
      <c r="Q58" s="45"/>
      <c r="R58" s="44">
        <v>532</v>
      </c>
      <c r="S58" s="62"/>
      <c r="T58" s="47" t="s">
        <v>18</v>
      </c>
    </row>
    <row r="59" spans="1:20" ht="18.75" x14ac:dyDescent="0.25">
      <c r="A59" s="5"/>
      <c r="B59" s="36" t="s">
        <v>57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</row>
    <row r="60" spans="1:20" x14ac:dyDescent="0.25">
      <c r="A60" s="5"/>
      <c r="B60" s="42">
        <v>34</v>
      </c>
      <c r="C60" s="43" t="s">
        <v>58</v>
      </c>
      <c r="D60" s="43"/>
      <c r="E60" s="43"/>
      <c r="F60" s="43"/>
      <c r="G60" s="43"/>
      <c r="H60" s="43"/>
      <c r="I60" s="43"/>
      <c r="J60" s="43"/>
      <c r="K60" s="43"/>
      <c r="L60" s="43"/>
      <c r="M60" s="44">
        <v>534</v>
      </c>
      <c r="N60" s="45"/>
      <c r="O60" s="45"/>
      <c r="P60" s="45"/>
      <c r="Q60" s="45"/>
      <c r="R60" s="44">
        <v>535</v>
      </c>
      <c r="S60" s="62"/>
      <c r="T60" s="47" t="s">
        <v>18</v>
      </c>
    </row>
    <row r="61" spans="1:20" x14ac:dyDescent="0.25">
      <c r="A61" s="5"/>
      <c r="B61" s="42">
        <v>35</v>
      </c>
      <c r="C61" s="43" t="s">
        <v>59</v>
      </c>
      <c r="D61" s="43"/>
      <c r="E61" s="43"/>
      <c r="F61" s="43"/>
      <c r="G61" s="43"/>
      <c r="H61" s="43"/>
      <c r="I61" s="43"/>
      <c r="J61" s="43"/>
      <c r="K61" s="43"/>
      <c r="L61" s="43"/>
      <c r="M61" s="44">
        <v>536</v>
      </c>
      <c r="N61" s="45"/>
      <c r="O61" s="45"/>
      <c r="P61" s="45"/>
      <c r="Q61" s="45"/>
      <c r="R61" s="44">
        <v>553</v>
      </c>
      <c r="S61" s="62"/>
      <c r="T61" s="47" t="s">
        <v>18</v>
      </c>
    </row>
    <row r="62" spans="1:20" x14ac:dyDescent="0.25">
      <c r="A62" s="5"/>
      <c r="B62" s="42">
        <v>36</v>
      </c>
      <c r="C62" s="43" t="s">
        <v>60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4">
        <v>504</v>
      </c>
      <c r="S62" s="62"/>
      <c r="T62" s="47" t="s">
        <v>18</v>
      </c>
    </row>
    <row r="63" spans="1:20" x14ac:dyDescent="0.25">
      <c r="A63" s="5"/>
      <c r="B63" s="42">
        <v>37</v>
      </c>
      <c r="C63" s="43" t="s">
        <v>61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4">
        <v>593</v>
      </c>
      <c r="S63" s="62"/>
      <c r="T63" s="47" t="s">
        <v>25</v>
      </c>
    </row>
    <row r="64" spans="1:20" x14ac:dyDescent="0.25">
      <c r="A64" s="5"/>
      <c r="B64" s="42">
        <v>38</v>
      </c>
      <c r="C64" s="43" t="s">
        <v>62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4">
        <v>594</v>
      </c>
      <c r="S64" s="62"/>
      <c r="T64" s="47" t="s">
        <v>25</v>
      </c>
    </row>
    <row r="65" spans="1:20" x14ac:dyDescent="0.25">
      <c r="A65" s="5"/>
      <c r="B65" s="42">
        <v>39</v>
      </c>
      <c r="C65" s="43" t="s">
        <v>63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4">
        <v>592</v>
      </c>
      <c r="S65" s="62"/>
      <c r="T65" s="47" t="s">
        <v>25</v>
      </c>
    </row>
    <row r="66" spans="1:20" x14ac:dyDescent="0.25">
      <c r="A66" s="5"/>
      <c r="B66" s="42">
        <v>40</v>
      </c>
      <c r="C66" s="43" t="s">
        <v>64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4">
        <v>539</v>
      </c>
      <c r="S66" s="62"/>
      <c r="T66" s="47" t="s">
        <v>25</v>
      </c>
    </row>
    <row r="67" spans="1:20" x14ac:dyDescent="0.25">
      <c r="A67" s="5"/>
      <c r="B67" s="42">
        <v>41</v>
      </c>
      <c r="C67" s="43" t="s">
        <v>65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4">
        <v>718</v>
      </c>
      <c r="S67" s="62"/>
      <c r="T67" s="47" t="s">
        <v>25</v>
      </c>
    </row>
    <row r="68" spans="1:20" x14ac:dyDescent="0.25">
      <c r="A68" s="5"/>
      <c r="B68" s="42">
        <v>42</v>
      </c>
      <c r="C68" s="43" t="s">
        <v>186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4">
        <v>790</v>
      </c>
      <c r="S68" s="62"/>
      <c r="T68" s="47" t="s">
        <v>25</v>
      </c>
    </row>
    <row r="69" spans="1:20" x14ac:dyDescent="0.25">
      <c r="A69" s="5"/>
      <c r="B69" s="42">
        <v>43</v>
      </c>
      <c r="C69" s="43" t="s">
        <v>66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4">
        <v>164</v>
      </c>
      <c r="S69" s="62"/>
      <c r="T69" s="47" t="s">
        <v>18</v>
      </c>
    </row>
    <row r="70" spans="1:20" ht="18.75" x14ac:dyDescent="0.25">
      <c r="A70" s="5"/>
      <c r="B70" s="36" t="s">
        <v>67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</row>
    <row r="71" spans="1:20" x14ac:dyDescent="0.25">
      <c r="A71" s="5"/>
      <c r="B71" s="39"/>
      <c r="C71" s="40"/>
      <c r="D71" s="40"/>
      <c r="E71" s="40"/>
      <c r="F71" s="40"/>
      <c r="G71" s="40"/>
      <c r="H71" s="40"/>
      <c r="I71" s="40"/>
      <c r="J71" s="40" t="s">
        <v>68</v>
      </c>
      <c r="K71" s="40"/>
      <c r="L71" s="40"/>
      <c r="M71" s="40"/>
      <c r="N71" s="40" t="s">
        <v>69</v>
      </c>
      <c r="O71" s="40"/>
      <c r="P71" s="40"/>
      <c r="Q71" s="40"/>
      <c r="R71" s="40"/>
      <c r="S71" s="40"/>
      <c r="T71" s="41"/>
    </row>
    <row r="72" spans="1:20" ht="15" customHeight="1" x14ac:dyDescent="0.25">
      <c r="A72" s="5"/>
      <c r="B72" s="63">
        <v>44</v>
      </c>
      <c r="C72" s="43" t="s">
        <v>70</v>
      </c>
      <c r="D72" s="43"/>
      <c r="E72" s="43"/>
      <c r="F72" s="43"/>
      <c r="G72" s="43"/>
      <c r="H72" s="43"/>
      <c r="I72" s="43"/>
      <c r="J72" s="64">
        <v>730</v>
      </c>
      <c r="K72" s="45"/>
      <c r="L72" s="45"/>
      <c r="M72" s="45"/>
      <c r="N72" s="49" t="s">
        <v>35</v>
      </c>
      <c r="O72" s="44">
        <v>742</v>
      </c>
      <c r="P72" s="45"/>
      <c r="Q72" s="45"/>
      <c r="R72" s="64">
        <v>127</v>
      </c>
      <c r="S72" s="65"/>
      <c r="T72" s="66" t="s">
        <v>18</v>
      </c>
    </row>
    <row r="73" spans="1:20" ht="15" customHeight="1" x14ac:dyDescent="0.25">
      <c r="A73" s="5"/>
      <c r="B73" s="63"/>
      <c r="C73" s="43"/>
      <c r="D73" s="43"/>
      <c r="E73" s="43"/>
      <c r="F73" s="43"/>
      <c r="G73" s="43"/>
      <c r="H73" s="43"/>
      <c r="I73" s="43"/>
      <c r="J73" s="64"/>
      <c r="K73" s="45"/>
      <c r="L73" s="45"/>
      <c r="M73" s="45"/>
      <c r="N73" s="49" t="s">
        <v>36</v>
      </c>
      <c r="O73" s="44">
        <v>743</v>
      </c>
      <c r="P73" s="45"/>
      <c r="Q73" s="45"/>
      <c r="R73" s="64"/>
      <c r="S73" s="65"/>
      <c r="T73" s="66"/>
    </row>
    <row r="74" spans="1:20" ht="15" customHeight="1" x14ac:dyDescent="0.25">
      <c r="A74" s="5"/>
      <c r="B74" s="63">
        <v>45</v>
      </c>
      <c r="C74" s="43" t="s">
        <v>71</v>
      </c>
      <c r="D74" s="43"/>
      <c r="E74" s="43"/>
      <c r="F74" s="43"/>
      <c r="G74" s="43"/>
      <c r="H74" s="43"/>
      <c r="I74" s="43"/>
      <c r="J74" s="64">
        <v>729</v>
      </c>
      <c r="K74" s="45"/>
      <c r="L74" s="45"/>
      <c r="M74" s="45"/>
      <c r="N74" s="49" t="s">
        <v>35</v>
      </c>
      <c r="O74" s="44">
        <v>744</v>
      </c>
      <c r="P74" s="45"/>
      <c r="Q74" s="45"/>
      <c r="R74" s="64">
        <v>544</v>
      </c>
      <c r="S74" s="65"/>
      <c r="T74" s="66" t="s">
        <v>18</v>
      </c>
    </row>
    <row r="75" spans="1:20" ht="15" customHeight="1" x14ac:dyDescent="0.25">
      <c r="A75" s="5"/>
      <c r="B75" s="63"/>
      <c r="C75" s="43"/>
      <c r="D75" s="43"/>
      <c r="E75" s="43"/>
      <c r="F75" s="43"/>
      <c r="G75" s="43"/>
      <c r="H75" s="43"/>
      <c r="I75" s="43"/>
      <c r="J75" s="64"/>
      <c r="K75" s="45"/>
      <c r="L75" s="45"/>
      <c r="M75" s="45"/>
      <c r="N75" s="49" t="s">
        <v>36</v>
      </c>
      <c r="O75" s="44">
        <v>745</v>
      </c>
      <c r="P75" s="45"/>
      <c r="Q75" s="45"/>
      <c r="R75" s="64"/>
      <c r="S75" s="65"/>
      <c r="T75" s="66"/>
    </row>
    <row r="76" spans="1:20" x14ac:dyDescent="0.25">
      <c r="A76" s="5"/>
      <c r="B76" s="42">
        <v>46</v>
      </c>
      <c r="C76" s="43" t="s">
        <v>72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4">
        <v>523</v>
      </c>
      <c r="S76" s="46"/>
      <c r="T76" s="47" t="s">
        <v>18</v>
      </c>
    </row>
    <row r="77" spans="1:20" x14ac:dyDescent="0.25">
      <c r="A77" s="5"/>
      <c r="B77" s="42">
        <v>47</v>
      </c>
      <c r="C77" s="43" t="s">
        <v>73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4">
        <v>712</v>
      </c>
      <c r="S77" s="46"/>
      <c r="T77" s="47" t="s">
        <v>18</v>
      </c>
    </row>
    <row r="78" spans="1:20" x14ac:dyDescent="0.25">
      <c r="A78" s="5"/>
      <c r="B78" s="42">
        <v>48</v>
      </c>
      <c r="C78" s="43" t="s">
        <v>74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4">
        <v>757</v>
      </c>
      <c r="S78" s="46"/>
      <c r="T78" s="47" t="s">
        <v>18</v>
      </c>
    </row>
    <row r="79" spans="1:20" ht="16.5" thickBot="1" x14ac:dyDescent="0.3">
      <c r="A79" s="5"/>
      <c r="B79" s="57">
        <v>49</v>
      </c>
      <c r="C79" s="58" t="s">
        <v>75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9">
        <v>537</v>
      </c>
      <c r="S79" s="67">
        <f>+S53+S54+S55+S56+S58-S57+S60+S61+S62+S69-S63-S64-S65-S66-S67+S72+S74+S76+S77+S78-S68</f>
        <v>0</v>
      </c>
      <c r="T79" s="61" t="s">
        <v>38</v>
      </c>
    </row>
    <row r="80" spans="1:20" ht="13.5" thickBot="1" x14ac:dyDescent="0.3">
      <c r="A80" s="5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x14ac:dyDescent="0.25">
      <c r="A81" s="5"/>
      <c r="B81" s="68" t="s">
        <v>187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 t="s">
        <v>76</v>
      </c>
      <c r="S81" s="25"/>
      <c r="T81" s="27"/>
    </row>
    <row r="82" spans="1:20" ht="27" customHeight="1" thickBot="1" x14ac:dyDescent="0.3">
      <c r="A82" s="5"/>
      <c r="B82" s="69">
        <v>50</v>
      </c>
      <c r="C82" s="70" t="s">
        <v>77</v>
      </c>
      <c r="D82" s="70"/>
      <c r="E82" s="70"/>
      <c r="F82" s="71">
        <v>77</v>
      </c>
      <c r="G82" s="72">
        <f>IF(S39&gt;S79,0,S79-S39)</f>
        <v>0</v>
      </c>
      <c r="H82" s="72"/>
      <c r="I82" s="71">
        <v>756</v>
      </c>
      <c r="J82" s="70" t="s">
        <v>78</v>
      </c>
      <c r="K82" s="70"/>
      <c r="L82" s="73"/>
      <c r="M82" s="71">
        <v>755</v>
      </c>
      <c r="N82" s="72">
        <f>IF(L82="SI",S39-S79,0)</f>
        <v>0</v>
      </c>
      <c r="O82" s="72"/>
      <c r="P82" s="70" t="s">
        <v>79</v>
      </c>
      <c r="Q82" s="70"/>
      <c r="R82" s="71">
        <v>89</v>
      </c>
      <c r="S82" s="74">
        <f>IF(L82="SI",0,IF(S39&gt;S79,S39-S79,0))</f>
        <v>1500000</v>
      </c>
      <c r="T82" s="61" t="s">
        <v>18</v>
      </c>
    </row>
    <row r="83" spans="1:20" ht="13.5" customHeight="1" x14ac:dyDescent="0.25">
      <c r="A83" s="5"/>
      <c r="B83" s="68" t="s">
        <v>188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 t="s">
        <v>76</v>
      </c>
      <c r="S83" s="25"/>
      <c r="T83" s="27"/>
    </row>
    <row r="84" spans="1:20" ht="40.5" customHeight="1" thickBot="1" x14ac:dyDescent="0.3">
      <c r="A84" s="5"/>
      <c r="B84" s="42">
        <v>51</v>
      </c>
      <c r="C84" s="43" t="s">
        <v>189</v>
      </c>
      <c r="D84" s="43"/>
      <c r="E84" s="43"/>
      <c r="F84" s="44">
        <v>772</v>
      </c>
      <c r="G84" s="75"/>
      <c r="H84" s="75"/>
      <c r="I84" s="44">
        <v>773</v>
      </c>
      <c r="J84" s="43" t="s">
        <v>190</v>
      </c>
      <c r="K84" s="43"/>
      <c r="L84" s="76"/>
      <c r="M84" s="44">
        <v>774</v>
      </c>
      <c r="N84" s="75"/>
      <c r="O84" s="75"/>
      <c r="P84" s="43" t="s">
        <v>191</v>
      </c>
      <c r="Q84" s="43"/>
      <c r="R84" s="44">
        <v>775</v>
      </c>
      <c r="S84" s="77"/>
      <c r="T84" s="47" t="s">
        <v>18</v>
      </c>
    </row>
    <row r="85" spans="1:20" ht="13.5" customHeight="1" x14ac:dyDescent="0.25">
      <c r="A85" s="5"/>
      <c r="B85" s="68" t="s">
        <v>188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 t="s">
        <v>76</v>
      </c>
      <c r="S85" s="25"/>
      <c r="T85" s="27"/>
    </row>
    <row r="86" spans="1:20" ht="42.75" customHeight="1" x14ac:dyDescent="0.25">
      <c r="A86" s="5"/>
      <c r="B86" s="42">
        <v>52</v>
      </c>
      <c r="C86" s="43" t="s">
        <v>192</v>
      </c>
      <c r="D86" s="43"/>
      <c r="E86" s="43"/>
      <c r="F86" s="44">
        <v>777</v>
      </c>
      <c r="G86" s="75"/>
      <c r="H86" s="75"/>
      <c r="I86" s="44">
        <v>778</v>
      </c>
      <c r="J86" s="43" t="s">
        <v>193</v>
      </c>
      <c r="K86" s="43"/>
      <c r="L86" s="76"/>
      <c r="M86" s="44">
        <v>779</v>
      </c>
      <c r="N86" s="75"/>
      <c r="O86" s="75"/>
      <c r="P86" s="43" t="s">
        <v>191</v>
      </c>
      <c r="Q86" s="43"/>
      <c r="R86" s="44">
        <v>780</v>
      </c>
      <c r="S86" s="78"/>
      <c r="T86" s="47" t="s">
        <v>18</v>
      </c>
    </row>
    <row r="87" spans="1:20" ht="30" customHeight="1" x14ac:dyDescent="0.25">
      <c r="A87" s="5"/>
      <c r="B87" s="42">
        <v>53</v>
      </c>
      <c r="C87" s="43" t="s">
        <v>195</v>
      </c>
      <c r="D87" s="43"/>
      <c r="E87" s="43"/>
      <c r="F87" s="44">
        <v>782</v>
      </c>
      <c r="G87" s="75"/>
      <c r="H87" s="75"/>
      <c r="I87" s="79" t="s">
        <v>196</v>
      </c>
      <c r="J87" s="80"/>
      <c r="K87" s="80"/>
      <c r="L87" s="80"/>
      <c r="M87" s="80"/>
      <c r="N87" s="80"/>
      <c r="O87" s="80"/>
      <c r="P87" s="80"/>
      <c r="Q87" s="81"/>
      <c r="R87" s="44">
        <v>783</v>
      </c>
      <c r="S87" s="78"/>
      <c r="T87" s="47" t="s">
        <v>18</v>
      </c>
    </row>
    <row r="88" spans="1:20" ht="30" customHeight="1" x14ac:dyDescent="0.25">
      <c r="A88" s="5"/>
      <c r="B88" s="42">
        <v>54</v>
      </c>
      <c r="C88" s="43" t="s">
        <v>197</v>
      </c>
      <c r="D88" s="43"/>
      <c r="E88" s="43"/>
      <c r="F88" s="44">
        <v>784</v>
      </c>
      <c r="G88" s="75"/>
      <c r="H88" s="75"/>
      <c r="I88" s="79" t="s">
        <v>196</v>
      </c>
      <c r="J88" s="80"/>
      <c r="K88" s="80"/>
      <c r="L88" s="80"/>
      <c r="M88" s="80"/>
      <c r="N88" s="80"/>
      <c r="O88" s="80"/>
      <c r="P88" s="80"/>
      <c r="Q88" s="81"/>
      <c r="R88" s="44">
        <v>785</v>
      </c>
      <c r="S88" s="78"/>
      <c r="T88" s="47" t="s">
        <v>18</v>
      </c>
    </row>
    <row r="89" spans="1:20" ht="30" customHeight="1" x14ac:dyDescent="0.25">
      <c r="A89" s="5"/>
      <c r="B89" s="42">
        <v>55</v>
      </c>
      <c r="C89" s="43" t="s">
        <v>198</v>
      </c>
      <c r="D89" s="43"/>
      <c r="E89" s="43"/>
      <c r="F89" s="44">
        <v>786</v>
      </c>
      <c r="G89" s="75"/>
      <c r="H89" s="75"/>
      <c r="I89" s="79" t="s">
        <v>196</v>
      </c>
      <c r="J89" s="80"/>
      <c r="K89" s="80"/>
      <c r="L89" s="80"/>
      <c r="M89" s="80"/>
      <c r="N89" s="80"/>
      <c r="O89" s="80"/>
      <c r="P89" s="80"/>
      <c r="Q89" s="81"/>
      <c r="R89" s="44">
        <v>787</v>
      </c>
      <c r="S89" s="78"/>
      <c r="T89" s="47" t="s">
        <v>18</v>
      </c>
    </row>
    <row r="90" spans="1:20" ht="30" customHeight="1" thickBot="1" x14ac:dyDescent="0.3">
      <c r="A90" s="5"/>
      <c r="B90" s="82">
        <v>56</v>
      </c>
      <c r="C90" s="83" t="s">
        <v>199</v>
      </c>
      <c r="D90" s="83"/>
      <c r="E90" s="83"/>
      <c r="F90" s="84">
        <v>788</v>
      </c>
      <c r="G90" s="85"/>
      <c r="H90" s="85"/>
      <c r="I90" s="86" t="s">
        <v>196</v>
      </c>
      <c r="J90" s="87"/>
      <c r="K90" s="87"/>
      <c r="L90" s="87"/>
      <c r="M90" s="87"/>
      <c r="N90" s="87"/>
      <c r="O90" s="87"/>
      <c r="P90" s="87"/>
      <c r="Q90" s="88"/>
      <c r="R90" s="84">
        <v>789</v>
      </c>
      <c r="S90" s="89"/>
      <c r="T90" s="90" t="s">
        <v>18</v>
      </c>
    </row>
    <row r="91" spans="1:20" ht="13.5" thickBot="1" x14ac:dyDescent="0.3">
      <c r="A91" s="5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17.25" customHeight="1" x14ac:dyDescent="0.25">
      <c r="A92" s="5"/>
      <c r="B92" s="91">
        <v>57</v>
      </c>
      <c r="C92" s="92" t="s">
        <v>80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26">
        <v>760</v>
      </c>
      <c r="S92" s="93"/>
      <c r="T92" s="94" t="s">
        <v>18</v>
      </c>
    </row>
    <row r="93" spans="1:20" ht="18" customHeight="1" thickBot="1" x14ac:dyDescent="0.3">
      <c r="A93" s="5"/>
      <c r="B93" s="82">
        <v>58</v>
      </c>
      <c r="C93" s="83" t="s">
        <v>194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4">
        <v>767</v>
      </c>
      <c r="S93" s="95"/>
      <c r="T93" s="90" t="s">
        <v>18</v>
      </c>
    </row>
    <row r="94" spans="1:20" ht="13.5" thickBot="1" x14ac:dyDescent="0.3">
      <c r="A94" s="5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18.75" x14ac:dyDescent="0.25">
      <c r="A95" s="5"/>
      <c r="B95" s="33" t="s">
        <v>81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</row>
    <row r="96" spans="1:20" ht="18.75" x14ac:dyDescent="0.25">
      <c r="A96" s="5"/>
      <c r="B96" s="36" t="s">
        <v>82</v>
      </c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</row>
    <row r="97" spans="1:20" ht="19.5" customHeight="1" x14ac:dyDescent="0.25">
      <c r="A97" s="5"/>
      <c r="B97" s="42">
        <v>59</v>
      </c>
      <c r="C97" s="43" t="s">
        <v>83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4">
        <v>50</v>
      </c>
      <c r="S97" s="46"/>
      <c r="T97" s="47" t="s">
        <v>18</v>
      </c>
    </row>
    <row r="98" spans="1:20" ht="25.5" customHeight="1" x14ac:dyDescent="0.25">
      <c r="A98" s="5"/>
      <c r="B98" s="63">
        <v>60</v>
      </c>
      <c r="C98" s="43" t="s">
        <v>84</v>
      </c>
      <c r="D98" s="43"/>
      <c r="E98" s="43"/>
      <c r="F98" s="43"/>
      <c r="G98" s="43" t="s">
        <v>85</v>
      </c>
      <c r="H98" s="43"/>
      <c r="I98" s="64">
        <v>751</v>
      </c>
      <c r="J98" s="43" t="s">
        <v>86</v>
      </c>
      <c r="K98" s="43"/>
      <c r="L98" s="43"/>
      <c r="M98" s="64">
        <v>735</v>
      </c>
      <c r="N98" s="43" t="s">
        <v>87</v>
      </c>
      <c r="O98" s="43"/>
      <c r="P98" s="43" t="s">
        <v>88</v>
      </c>
      <c r="Q98" s="43"/>
      <c r="R98" s="64">
        <v>48</v>
      </c>
      <c r="S98" s="96"/>
      <c r="T98" s="66" t="s">
        <v>18</v>
      </c>
    </row>
    <row r="99" spans="1:20" ht="25.5" customHeight="1" x14ac:dyDescent="0.25">
      <c r="A99" s="5"/>
      <c r="B99" s="63"/>
      <c r="C99" s="43"/>
      <c r="D99" s="43"/>
      <c r="E99" s="43"/>
      <c r="F99" s="43"/>
      <c r="G99" s="43"/>
      <c r="H99" s="43"/>
      <c r="I99" s="64"/>
      <c r="J99" s="45"/>
      <c r="K99" s="45"/>
      <c r="L99" s="45"/>
      <c r="M99" s="64"/>
      <c r="N99" s="45"/>
      <c r="O99" s="45"/>
      <c r="P99" s="43"/>
      <c r="Q99" s="43"/>
      <c r="R99" s="64"/>
      <c r="S99" s="96"/>
      <c r="T99" s="66"/>
    </row>
    <row r="100" spans="1:20" x14ac:dyDescent="0.25">
      <c r="A100" s="5"/>
      <c r="B100" s="42">
        <v>61</v>
      </c>
      <c r="C100" s="43" t="s">
        <v>89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>
        <v>151</v>
      </c>
      <c r="S100" s="62"/>
      <c r="T100" s="47" t="s">
        <v>18</v>
      </c>
    </row>
    <row r="101" spans="1:20" x14ac:dyDescent="0.25">
      <c r="A101" s="5"/>
      <c r="B101" s="42">
        <v>62</v>
      </c>
      <c r="C101" s="43" t="s">
        <v>90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>
        <v>153</v>
      </c>
      <c r="S101" s="62"/>
      <c r="T101" s="47" t="s">
        <v>18</v>
      </c>
    </row>
    <row r="102" spans="1:20" x14ac:dyDescent="0.25">
      <c r="A102" s="5"/>
      <c r="B102" s="42">
        <v>63</v>
      </c>
      <c r="C102" s="43" t="s">
        <v>91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4">
        <v>54</v>
      </c>
      <c r="S102" s="62"/>
      <c r="T102" s="47" t="s">
        <v>18</v>
      </c>
    </row>
    <row r="103" spans="1:20" x14ac:dyDescent="0.25">
      <c r="A103" s="5"/>
      <c r="B103" s="42">
        <v>64</v>
      </c>
      <c r="C103" s="43" t="s">
        <v>92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4">
        <v>56</v>
      </c>
      <c r="S103" s="62"/>
      <c r="T103" s="47" t="s">
        <v>18</v>
      </c>
    </row>
    <row r="104" spans="1:20" x14ac:dyDescent="0.25">
      <c r="A104" s="5"/>
      <c r="B104" s="42">
        <v>65</v>
      </c>
      <c r="C104" s="43" t="s">
        <v>93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4">
        <v>588</v>
      </c>
      <c r="S104" s="62"/>
      <c r="T104" s="47" t="s">
        <v>18</v>
      </c>
    </row>
    <row r="105" spans="1:20" x14ac:dyDescent="0.25">
      <c r="A105" s="5"/>
      <c r="B105" s="42">
        <v>66</v>
      </c>
      <c r="C105" s="43" t="s">
        <v>94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4">
        <v>589</v>
      </c>
      <c r="S105" s="62"/>
      <c r="T105" s="47" t="s">
        <v>18</v>
      </c>
    </row>
    <row r="106" spans="1:20" ht="18.75" x14ac:dyDescent="0.25">
      <c r="A106" s="5"/>
      <c r="B106" s="36" t="s">
        <v>95</v>
      </c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8"/>
    </row>
    <row r="107" spans="1:20" ht="40.5" customHeight="1" x14ac:dyDescent="0.25">
      <c r="A107" s="5"/>
      <c r="B107" s="42"/>
      <c r="C107" s="44"/>
      <c r="D107" s="64" t="s">
        <v>96</v>
      </c>
      <c r="E107" s="64"/>
      <c r="F107" s="64"/>
      <c r="G107" s="64" t="s">
        <v>97</v>
      </c>
      <c r="H107" s="64"/>
      <c r="I107" s="64" t="s">
        <v>98</v>
      </c>
      <c r="J107" s="64"/>
      <c r="K107" s="64"/>
      <c r="L107" s="64"/>
      <c r="M107" s="64" t="s">
        <v>99</v>
      </c>
      <c r="N107" s="64"/>
      <c r="O107" s="64" t="s">
        <v>100</v>
      </c>
      <c r="P107" s="64"/>
      <c r="Q107" s="64"/>
      <c r="R107" s="64" t="s">
        <v>101</v>
      </c>
      <c r="S107" s="64"/>
      <c r="T107" s="97"/>
    </row>
    <row r="108" spans="1:20" ht="27.75" customHeight="1" x14ac:dyDescent="0.25">
      <c r="A108" s="5"/>
      <c r="B108" s="42">
        <v>67</v>
      </c>
      <c r="C108" s="98" t="s">
        <v>102</v>
      </c>
      <c r="D108" s="64">
        <v>750</v>
      </c>
      <c r="E108" s="64"/>
      <c r="F108" s="99"/>
      <c r="G108" s="44">
        <v>30</v>
      </c>
      <c r="H108" s="48">
        <v>0</v>
      </c>
      <c r="I108" s="44">
        <v>563</v>
      </c>
      <c r="J108" s="100">
        <v>608500</v>
      </c>
      <c r="K108" s="100"/>
      <c r="L108" s="100"/>
      <c r="M108" s="44">
        <v>115</v>
      </c>
      <c r="N108" s="101">
        <v>0.25</v>
      </c>
      <c r="O108" s="44">
        <v>68</v>
      </c>
      <c r="P108" s="45"/>
      <c r="Q108" s="45"/>
      <c r="R108" s="44">
        <v>62</v>
      </c>
      <c r="S108" s="102">
        <f>IF(F108="SI",0,ROUND(J108*N108%,0))</f>
        <v>1521</v>
      </c>
      <c r="T108" s="47" t="s">
        <v>18</v>
      </c>
    </row>
    <row r="109" spans="1:20" x14ac:dyDescent="0.25">
      <c r="A109" s="5"/>
      <c r="B109" s="42">
        <v>68</v>
      </c>
      <c r="C109" s="43" t="s">
        <v>103</v>
      </c>
      <c r="D109" s="43"/>
      <c r="E109" s="43"/>
      <c r="F109" s="43"/>
      <c r="G109" s="44">
        <v>565</v>
      </c>
      <c r="H109" s="50"/>
      <c r="I109" s="44">
        <v>120</v>
      </c>
      <c r="J109" s="45"/>
      <c r="K109" s="45"/>
      <c r="L109" s="45"/>
      <c r="M109" s="44">
        <v>542</v>
      </c>
      <c r="N109" s="50"/>
      <c r="O109" s="44">
        <v>122</v>
      </c>
      <c r="P109" s="45"/>
      <c r="Q109" s="45"/>
      <c r="R109" s="44">
        <v>123</v>
      </c>
      <c r="S109" s="102"/>
      <c r="T109" s="47" t="s">
        <v>18</v>
      </c>
    </row>
    <row r="110" spans="1:20" x14ac:dyDescent="0.25">
      <c r="A110" s="5"/>
      <c r="B110" s="42">
        <v>69</v>
      </c>
      <c r="C110" s="43" t="s">
        <v>104</v>
      </c>
      <c r="D110" s="43"/>
      <c r="E110" s="43"/>
      <c r="F110" s="43"/>
      <c r="G110" s="44">
        <v>700</v>
      </c>
      <c r="H110" s="50"/>
      <c r="I110" s="44">
        <v>701</v>
      </c>
      <c r="J110" s="45"/>
      <c r="K110" s="45"/>
      <c r="L110" s="45"/>
      <c r="M110" s="44">
        <v>702</v>
      </c>
      <c r="N110" s="50"/>
      <c r="O110" s="44">
        <v>711</v>
      </c>
      <c r="P110" s="45"/>
      <c r="Q110" s="45"/>
      <c r="R110" s="44">
        <v>703</v>
      </c>
      <c r="S110" s="102"/>
      <c r="T110" s="47" t="s">
        <v>18</v>
      </c>
    </row>
    <row r="111" spans="1:20" x14ac:dyDescent="0.25">
      <c r="A111" s="5"/>
      <c r="B111" s="42">
        <v>70</v>
      </c>
      <c r="C111" s="43" t="s">
        <v>105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4">
        <v>66</v>
      </c>
      <c r="S111" s="46"/>
      <c r="T111" s="47" t="s">
        <v>18</v>
      </c>
    </row>
    <row r="112" spans="1:20" ht="24" customHeight="1" x14ac:dyDescent="0.25">
      <c r="A112" s="5"/>
      <c r="B112" s="103">
        <v>71</v>
      </c>
      <c r="C112" s="104" t="s">
        <v>109</v>
      </c>
      <c r="D112" s="105"/>
      <c r="E112" s="105"/>
      <c r="F112" s="106"/>
      <c r="G112" s="64" t="s">
        <v>106</v>
      </c>
      <c r="H112" s="64"/>
      <c r="I112" s="64" t="s">
        <v>107</v>
      </c>
      <c r="J112" s="64"/>
      <c r="K112" s="64"/>
      <c r="L112" s="64"/>
      <c r="M112" s="64" t="s">
        <v>108</v>
      </c>
      <c r="N112" s="64"/>
      <c r="O112" s="64"/>
      <c r="P112" s="64"/>
      <c r="Q112" s="64"/>
      <c r="R112" s="64"/>
      <c r="S112" s="64"/>
      <c r="T112" s="97"/>
    </row>
    <row r="113" spans="1:20" ht="22.5" customHeight="1" x14ac:dyDescent="0.25">
      <c r="A113" s="5"/>
      <c r="B113" s="107"/>
      <c r="C113" s="108"/>
      <c r="D113" s="109"/>
      <c r="E113" s="109"/>
      <c r="F113" s="110"/>
      <c r="G113" s="44">
        <v>721</v>
      </c>
      <c r="H113" s="50"/>
      <c r="I113" s="44">
        <v>722</v>
      </c>
      <c r="J113" s="45"/>
      <c r="K113" s="45"/>
      <c r="L113" s="45"/>
      <c r="M113" s="44">
        <v>724</v>
      </c>
      <c r="N113" s="111"/>
      <c r="O113" s="111"/>
      <c r="P113" s="43" t="s">
        <v>110</v>
      </c>
      <c r="Q113" s="43"/>
      <c r="R113" s="44">
        <v>723</v>
      </c>
      <c r="S113" s="102"/>
      <c r="T113" s="47" t="s">
        <v>25</v>
      </c>
    </row>
    <row r="114" spans="1:20" x14ac:dyDescent="0.25">
      <c r="A114" s="5"/>
      <c r="B114" s="42">
        <v>72</v>
      </c>
      <c r="C114" s="43" t="s">
        <v>111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4">
        <v>152</v>
      </c>
      <c r="S114" s="46"/>
      <c r="T114" s="47" t="s">
        <v>18</v>
      </c>
    </row>
    <row r="115" spans="1:20" x14ac:dyDescent="0.25">
      <c r="A115" s="5"/>
      <c r="B115" s="42">
        <v>73</v>
      </c>
      <c r="C115" s="43" t="s">
        <v>112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4">
        <v>70</v>
      </c>
      <c r="S115" s="46"/>
      <c r="T115" s="47" t="s">
        <v>18</v>
      </c>
    </row>
    <row r="116" spans="1:20" ht="13.5" thickBot="1" x14ac:dyDescent="0.3">
      <c r="A116" s="5"/>
      <c r="B116" s="82">
        <v>74</v>
      </c>
      <c r="C116" s="83" t="s">
        <v>200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4">
        <v>766</v>
      </c>
      <c r="S116" s="95"/>
      <c r="T116" s="90"/>
    </row>
    <row r="117" spans="1:20" ht="13.5" thickBot="1" x14ac:dyDescent="0.3">
      <c r="A117" s="5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1:20" ht="17.25" customHeight="1" thickBot="1" x14ac:dyDescent="0.3">
      <c r="A118" s="5"/>
      <c r="B118" s="112">
        <v>75</v>
      </c>
      <c r="C118" s="113" t="s">
        <v>113</v>
      </c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4">
        <v>595</v>
      </c>
      <c r="S118" s="115">
        <f>SUM(S82,S97:S105,S108:S111)</f>
        <v>1501521</v>
      </c>
      <c r="T118" s="116" t="s">
        <v>38</v>
      </c>
    </row>
    <row r="119" spans="1:20" ht="13.5" thickBot="1" x14ac:dyDescent="0.3">
      <c r="A119" s="5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</row>
    <row r="120" spans="1:20" s="3" customFormat="1" ht="18" customHeight="1" x14ac:dyDescent="0.25">
      <c r="A120" s="117"/>
      <c r="B120" s="33" t="s">
        <v>114</v>
      </c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118"/>
    </row>
    <row r="121" spans="1:20" x14ac:dyDescent="0.25">
      <c r="A121" s="5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 t="s">
        <v>76</v>
      </c>
      <c r="S121" s="40"/>
      <c r="T121" s="41"/>
    </row>
    <row r="122" spans="1:20" x14ac:dyDescent="0.25">
      <c r="A122" s="5"/>
      <c r="B122" s="42">
        <v>76</v>
      </c>
      <c r="C122" s="43" t="s">
        <v>115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4">
        <v>529</v>
      </c>
      <c r="S122" s="46"/>
      <c r="T122" s="47"/>
    </row>
    <row r="123" spans="1:20" x14ac:dyDescent="0.25">
      <c r="A123" s="5"/>
      <c r="B123" s="42">
        <v>77</v>
      </c>
      <c r="C123" s="43" t="s">
        <v>116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4">
        <v>530</v>
      </c>
      <c r="S123" s="46"/>
      <c r="T123" s="47"/>
    </row>
    <row r="124" spans="1:20" ht="13.5" thickBot="1" x14ac:dyDescent="0.3">
      <c r="A124" s="5"/>
      <c r="B124" s="69">
        <v>78</v>
      </c>
      <c r="C124" s="70" t="s">
        <v>117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1">
        <v>409</v>
      </c>
      <c r="S124" s="119"/>
      <c r="T124" s="61" t="s">
        <v>18</v>
      </c>
    </row>
    <row r="125" spans="1:20" ht="13.5" thickBot="1" x14ac:dyDescent="0.3">
      <c r="A125" s="5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</row>
    <row r="126" spans="1:20" ht="18.75" x14ac:dyDescent="0.25">
      <c r="A126" s="5"/>
      <c r="B126" s="33" t="s">
        <v>118</v>
      </c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5"/>
    </row>
    <row r="127" spans="1:20" x14ac:dyDescent="0.25">
      <c r="A127" s="5"/>
      <c r="B127" s="42">
        <v>79</v>
      </c>
      <c r="C127" s="43" t="s">
        <v>119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4">
        <v>522</v>
      </c>
      <c r="S127" s="46"/>
      <c r="T127" s="47" t="s">
        <v>18</v>
      </c>
    </row>
    <row r="128" spans="1:20" x14ac:dyDescent="0.25">
      <c r="A128" s="5"/>
      <c r="B128" s="42">
        <v>80</v>
      </c>
      <c r="C128" s="43" t="s">
        <v>120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4">
        <v>526</v>
      </c>
      <c r="S128" s="46"/>
      <c r="T128" s="47" t="s">
        <v>18</v>
      </c>
    </row>
    <row r="129" spans="1:20" x14ac:dyDescent="0.25">
      <c r="A129" s="5"/>
      <c r="B129" s="42">
        <v>81</v>
      </c>
      <c r="C129" s="43" t="s">
        <v>121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4">
        <v>113</v>
      </c>
      <c r="S129" s="46"/>
      <c r="T129" s="47" t="s">
        <v>18</v>
      </c>
    </row>
    <row r="130" spans="1:20" x14ac:dyDescent="0.25">
      <c r="A130" s="5"/>
      <c r="B130" s="42">
        <v>82</v>
      </c>
      <c r="C130" s="43" t="s">
        <v>122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4">
        <v>28</v>
      </c>
      <c r="S130" s="46"/>
      <c r="T130" s="47" t="s">
        <v>25</v>
      </c>
    </row>
    <row r="131" spans="1:20" x14ac:dyDescent="0.25">
      <c r="A131" s="5"/>
      <c r="B131" s="42">
        <v>83</v>
      </c>
      <c r="C131" s="43" t="s">
        <v>123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4">
        <v>548</v>
      </c>
      <c r="S131" s="46"/>
      <c r="T131" s="47" t="s">
        <v>25</v>
      </c>
    </row>
    <row r="132" spans="1:20" x14ac:dyDescent="0.25">
      <c r="A132" s="5"/>
      <c r="B132" s="42">
        <v>84</v>
      </c>
      <c r="C132" s="43" t="s">
        <v>124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4">
        <v>540</v>
      </c>
      <c r="S132" s="46"/>
      <c r="T132" s="47" t="s">
        <v>25</v>
      </c>
    </row>
    <row r="133" spans="1:20" x14ac:dyDescent="0.25">
      <c r="A133" s="5"/>
      <c r="B133" s="42">
        <v>85</v>
      </c>
      <c r="C133" s="43" t="s">
        <v>125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4">
        <v>541</v>
      </c>
      <c r="S133" s="46"/>
      <c r="T133" s="47" t="s">
        <v>18</v>
      </c>
    </row>
    <row r="134" spans="1:20" ht="13.5" thickBot="1" x14ac:dyDescent="0.3">
      <c r="A134" s="5"/>
      <c r="B134" s="42">
        <v>86</v>
      </c>
      <c r="C134" s="70" t="s">
        <v>126</v>
      </c>
      <c r="D134" s="70"/>
      <c r="E134" s="70"/>
      <c r="F134" s="70"/>
      <c r="G134" s="70"/>
      <c r="H134" s="70"/>
      <c r="I134" s="71">
        <v>549</v>
      </c>
      <c r="J134" s="120">
        <f>IF(S127+S128+S129+S133-S130-S131-S132&lt;0,-(S127+S128+S129+S133-S130-S131-S132),0)</f>
        <v>0</v>
      </c>
      <c r="K134" s="120"/>
      <c r="L134" s="120"/>
      <c r="M134" s="70" t="s">
        <v>127</v>
      </c>
      <c r="N134" s="70"/>
      <c r="O134" s="70"/>
      <c r="P134" s="70"/>
      <c r="Q134" s="70"/>
      <c r="R134" s="71">
        <v>550</v>
      </c>
      <c r="S134" s="121">
        <f>IF(S127+S128+S129+S133-S130-S131-S132&gt;0,S127+S128+S129+S133-S130-S131-S132,0)</f>
        <v>0</v>
      </c>
      <c r="T134" s="61" t="s">
        <v>18</v>
      </c>
    </row>
    <row r="135" spans="1:20" ht="13.5" thickBot="1" x14ac:dyDescent="0.3">
      <c r="A135" s="5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</row>
    <row r="136" spans="1:20" ht="18.75" x14ac:dyDescent="0.25">
      <c r="A136" s="5"/>
      <c r="B136" s="33" t="s">
        <v>128</v>
      </c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5"/>
    </row>
    <row r="137" spans="1:20" x14ac:dyDescent="0.25">
      <c r="A137" s="5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 t="s">
        <v>129</v>
      </c>
      <c r="S137" s="40"/>
      <c r="T137" s="41"/>
    </row>
    <row r="138" spans="1:20" x14ac:dyDescent="0.25">
      <c r="A138" s="5"/>
      <c r="B138" s="42">
        <v>87</v>
      </c>
      <c r="C138" s="43" t="s">
        <v>130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4">
        <v>577</v>
      </c>
      <c r="S138" s="46"/>
      <c r="T138" s="47" t="s">
        <v>18</v>
      </c>
    </row>
    <row r="139" spans="1:20" x14ac:dyDescent="0.25">
      <c r="A139" s="5"/>
      <c r="B139" s="42">
        <v>88</v>
      </c>
      <c r="C139" s="43" t="s">
        <v>131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4">
        <v>32</v>
      </c>
      <c r="S139" s="46"/>
      <c r="T139" s="47" t="s">
        <v>18</v>
      </c>
    </row>
    <row r="140" spans="1:20" x14ac:dyDescent="0.25">
      <c r="A140" s="5"/>
      <c r="B140" s="42">
        <v>89</v>
      </c>
      <c r="C140" s="43" t="s">
        <v>132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4">
        <v>150</v>
      </c>
      <c r="S140" s="46"/>
      <c r="T140" s="47" t="s">
        <v>18</v>
      </c>
    </row>
    <row r="141" spans="1:20" x14ac:dyDescent="0.25">
      <c r="A141" s="5"/>
      <c r="B141" s="42">
        <v>90</v>
      </c>
      <c r="C141" s="43" t="s">
        <v>133</v>
      </c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4">
        <v>146</v>
      </c>
      <c r="S141" s="46"/>
      <c r="T141" s="47" t="s">
        <v>18</v>
      </c>
    </row>
    <row r="142" spans="1:20" x14ac:dyDescent="0.25">
      <c r="A142" s="5"/>
      <c r="B142" s="42">
        <v>91</v>
      </c>
      <c r="C142" s="43" t="s">
        <v>134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4">
        <v>752</v>
      </c>
      <c r="S142" s="46"/>
      <c r="T142" s="47" t="s">
        <v>18</v>
      </c>
    </row>
    <row r="143" spans="1:20" x14ac:dyDescent="0.25">
      <c r="A143" s="5"/>
      <c r="B143" s="42">
        <v>92</v>
      </c>
      <c r="C143" s="43" t="s">
        <v>135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4">
        <v>545</v>
      </c>
      <c r="S143" s="46"/>
      <c r="T143" s="47" t="s">
        <v>18</v>
      </c>
    </row>
    <row r="144" spans="1:20" x14ac:dyDescent="0.25">
      <c r="A144" s="5"/>
      <c r="B144" s="42">
        <v>93</v>
      </c>
      <c r="C144" s="43" t="s">
        <v>136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4">
        <v>546</v>
      </c>
      <c r="S144" s="46"/>
      <c r="T144" s="47" t="s">
        <v>25</v>
      </c>
    </row>
    <row r="145" spans="1:20" x14ac:dyDescent="0.25">
      <c r="A145" s="5"/>
      <c r="B145" s="42">
        <v>94</v>
      </c>
      <c r="C145" s="43" t="s">
        <v>26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4">
        <v>710</v>
      </c>
      <c r="S145" s="46"/>
      <c r="T145" s="47" t="s">
        <v>25</v>
      </c>
    </row>
    <row r="146" spans="1:20" x14ac:dyDescent="0.25">
      <c r="A146" s="5"/>
      <c r="B146" s="42">
        <v>95</v>
      </c>
      <c r="C146" s="43" t="s">
        <v>137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4">
        <v>602</v>
      </c>
      <c r="S146" s="102">
        <f>+S138+S139+S140+S141+S142+S143-S144-S145</f>
        <v>0</v>
      </c>
      <c r="T146" s="47" t="s">
        <v>38</v>
      </c>
    </row>
    <row r="147" spans="1:20" x14ac:dyDescent="0.25">
      <c r="A147" s="5"/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 t="s">
        <v>138</v>
      </c>
      <c r="N147" s="40"/>
      <c r="O147" s="40"/>
      <c r="P147" s="40"/>
      <c r="Q147" s="40"/>
      <c r="R147" s="40" t="s">
        <v>139</v>
      </c>
      <c r="S147" s="40"/>
      <c r="T147" s="41"/>
    </row>
    <row r="148" spans="1:20" x14ac:dyDescent="0.25">
      <c r="A148" s="5"/>
      <c r="B148" s="42">
        <v>96</v>
      </c>
      <c r="C148" s="43" t="s">
        <v>130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4">
        <v>575</v>
      </c>
      <c r="N148" s="45"/>
      <c r="O148" s="45"/>
      <c r="P148" s="45"/>
      <c r="Q148" s="122" t="s">
        <v>18</v>
      </c>
      <c r="R148" s="44">
        <v>576</v>
      </c>
      <c r="S148" s="46"/>
      <c r="T148" s="47" t="s">
        <v>18</v>
      </c>
    </row>
    <row r="149" spans="1:20" x14ac:dyDescent="0.25">
      <c r="A149" s="5"/>
      <c r="B149" s="42">
        <v>97</v>
      </c>
      <c r="C149" s="43" t="s">
        <v>131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4">
        <v>574</v>
      </c>
      <c r="N149" s="45"/>
      <c r="O149" s="45"/>
      <c r="P149" s="45"/>
      <c r="Q149" s="122" t="s">
        <v>18</v>
      </c>
      <c r="R149" s="44">
        <v>33</v>
      </c>
      <c r="S149" s="46"/>
      <c r="T149" s="47" t="s">
        <v>18</v>
      </c>
    </row>
    <row r="150" spans="1:20" x14ac:dyDescent="0.25">
      <c r="A150" s="5"/>
      <c r="B150" s="42">
        <v>98</v>
      </c>
      <c r="C150" s="43" t="s">
        <v>132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4">
        <v>580</v>
      </c>
      <c r="N150" s="45"/>
      <c r="O150" s="45"/>
      <c r="P150" s="45"/>
      <c r="Q150" s="122" t="s">
        <v>18</v>
      </c>
      <c r="R150" s="44">
        <v>149</v>
      </c>
      <c r="S150" s="46"/>
      <c r="T150" s="47" t="s">
        <v>18</v>
      </c>
    </row>
    <row r="151" spans="1:20" x14ac:dyDescent="0.25">
      <c r="A151" s="5"/>
      <c r="B151" s="42">
        <v>99</v>
      </c>
      <c r="C151" s="43" t="s">
        <v>133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4">
        <v>582</v>
      </c>
      <c r="N151" s="45"/>
      <c r="O151" s="45"/>
      <c r="P151" s="45"/>
      <c r="Q151" s="122" t="s">
        <v>18</v>
      </c>
      <c r="R151" s="44">
        <v>85</v>
      </c>
      <c r="S151" s="46"/>
      <c r="T151" s="47" t="s">
        <v>18</v>
      </c>
    </row>
    <row r="152" spans="1:20" x14ac:dyDescent="0.25">
      <c r="A152" s="5"/>
      <c r="B152" s="42">
        <v>100</v>
      </c>
      <c r="C152" s="43" t="s">
        <v>134</v>
      </c>
      <c r="D152" s="43"/>
      <c r="E152" s="43"/>
      <c r="F152" s="43"/>
      <c r="G152" s="43"/>
      <c r="H152" s="43"/>
      <c r="I152" s="43"/>
      <c r="J152" s="43"/>
      <c r="K152" s="43"/>
      <c r="L152" s="43"/>
      <c r="M152" s="44">
        <v>753</v>
      </c>
      <c r="N152" s="45"/>
      <c r="O152" s="45"/>
      <c r="P152" s="45"/>
      <c r="Q152" s="122" t="s">
        <v>18</v>
      </c>
      <c r="R152" s="44">
        <v>754</v>
      </c>
      <c r="S152" s="46"/>
      <c r="T152" s="47" t="s">
        <v>18</v>
      </c>
    </row>
    <row r="153" spans="1:20" x14ac:dyDescent="0.25">
      <c r="A153" s="5"/>
      <c r="B153" s="42">
        <v>101</v>
      </c>
      <c r="C153" s="43" t="s">
        <v>56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4">
        <v>551</v>
      </c>
      <c r="S153" s="46"/>
      <c r="T153" s="47" t="s">
        <v>18</v>
      </c>
    </row>
    <row r="154" spans="1:20" x14ac:dyDescent="0.25">
      <c r="A154" s="5"/>
      <c r="B154" s="42">
        <v>102</v>
      </c>
      <c r="C154" s="43" t="s">
        <v>55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4">
        <v>559</v>
      </c>
      <c r="S154" s="46"/>
      <c r="T154" s="47" t="s">
        <v>25</v>
      </c>
    </row>
    <row r="155" spans="1:20" x14ac:dyDescent="0.25">
      <c r="A155" s="5"/>
      <c r="B155" s="42">
        <v>103</v>
      </c>
      <c r="C155" s="43" t="s">
        <v>140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4">
        <v>508</v>
      </c>
      <c r="S155" s="46"/>
      <c r="T155" s="47" t="s">
        <v>18</v>
      </c>
    </row>
    <row r="156" spans="1:20" x14ac:dyDescent="0.25">
      <c r="A156" s="5"/>
      <c r="B156" s="42">
        <v>104</v>
      </c>
      <c r="C156" s="43" t="s">
        <v>141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4">
        <v>533</v>
      </c>
      <c r="S156" s="46"/>
      <c r="T156" s="47" t="s">
        <v>25</v>
      </c>
    </row>
    <row r="157" spans="1:20" x14ac:dyDescent="0.25">
      <c r="A157" s="5"/>
      <c r="B157" s="42">
        <v>105</v>
      </c>
      <c r="C157" s="43" t="s">
        <v>142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4">
        <v>552</v>
      </c>
      <c r="S157" s="46"/>
      <c r="T157" s="47" t="s">
        <v>18</v>
      </c>
    </row>
    <row r="158" spans="1:20" ht="13.5" thickBot="1" x14ac:dyDescent="0.3">
      <c r="A158" s="5"/>
      <c r="B158" s="42">
        <v>106</v>
      </c>
      <c r="C158" s="70" t="s">
        <v>143</v>
      </c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1">
        <v>603</v>
      </c>
      <c r="S158" s="121">
        <f>+S148+S149+S150+S151+S152+S153-S154+S155-S156+S157</f>
        <v>0</v>
      </c>
      <c r="T158" s="61" t="s">
        <v>38</v>
      </c>
    </row>
    <row r="159" spans="1:20" ht="13.5" thickBot="1" x14ac:dyDescent="0.3">
      <c r="A159" s="5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</row>
    <row r="160" spans="1:20" ht="23.25" customHeight="1" thickBot="1" x14ac:dyDescent="0.3">
      <c r="A160" s="5"/>
      <c r="B160" s="112">
        <v>107</v>
      </c>
      <c r="C160" s="113" t="s">
        <v>144</v>
      </c>
      <c r="D160" s="113"/>
      <c r="E160" s="113"/>
      <c r="F160" s="113"/>
      <c r="G160" s="113"/>
      <c r="H160" s="113"/>
      <c r="I160" s="114">
        <v>507</v>
      </c>
      <c r="J160" s="123">
        <f>IF(S146-S158&lt;0,S158-S146,0)</f>
        <v>0</v>
      </c>
      <c r="K160" s="123"/>
      <c r="L160" s="123"/>
      <c r="M160" s="123"/>
      <c r="N160" s="113" t="s">
        <v>145</v>
      </c>
      <c r="O160" s="113"/>
      <c r="P160" s="113"/>
      <c r="Q160" s="113"/>
      <c r="R160" s="114">
        <v>506</v>
      </c>
      <c r="S160" s="124">
        <f>IF(S146-S158&gt;0,S146-S158,0)</f>
        <v>0</v>
      </c>
      <c r="T160" s="116" t="s">
        <v>18</v>
      </c>
    </row>
    <row r="161" spans="1:20" ht="13.5" thickBot="1" x14ac:dyDescent="0.3">
      <c r="A161" s="5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</row>
    <row r="162" spans="1:20" ht="18.75" x14ac:dyDescent="0.25">
      <c r="A162" s="5"/>
      <c r="B162" s="33" t="s">
        <v>146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118"/>
    </row>
    <row r="163" spans="1:20" ht="18.75" x14ac:dyDescent="0.25">
      <c r="A163" s="5"/>
      <c r="B163" s="125" t="s">
        <v>147</v>
      </c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7"/>
    </row>
    <row r="164" spans="1:20" x14ac:dyDescent="0.25">
      <c r="A164" s="5"/>
      <c r="B164" s="42">
        <v>108</v>
      </c>
      <c r="C164" s="43" t="s">
        <v>148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4">
        <v>556</v>
      </c>
      <c r="S164" s="46"/>
      <c r="T164" s="47" t="s">
        <v>18</v>
      </c>
    </row>
    <row r="165" spans="1:20" x14ac:dyDescent="0.25">
      <c r="A165" s="5"/>
      <c r="B165" s="42">
        <v>109</v>
      </c>
      <c r="C165" s="43" t="s">
        <v>149</v>
      </c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4">
        <v>557</v>
      </c>
      <c r="S165" s="46"/>
      <c r="T165" s="47" t="s">
        <v>18</v>
      </c>
    </row>
    <row r="166" spans="1:20" x14ac:dyDescent="0.25">
      <c r="A166" s="5"/>
      <c r="B166" s="42">
        <v>110</v>
      </c>
      <c r="C166" s="43" t="s">
        <v>150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4">
        <v>558</v>
      </c>
      <c r="S166" s="46"/>
      <c r="T166" s="47" t="s">
        <v>25</v>
      </c>
    </row>
    <row r="167" spans="1:20" x14ac:dyDescent="0.25">
      <c r="A167" s="5"/>
      <c r="B167" s="42">
        <v>111</v>
      </c>
      <c r="C167" s="43" t="s">
        <v>151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4">
        <v>543</v>
      </c>
      <c r="S167" s="102">
        <f>+S164+S165-S166</f>
        <v>0</v>
      </c>
      <c r="T167" s="47" t="s">
        <v>38</v>
      </c>
    </row>
    <row r="168" spans="1:20" ht="13.5" thickBot="1" x14ac:dyDescent="0.3">
      <c r="A168" s="5"/>
      <c r="B168" s="82">
        <v>112</v>
      </c>
      <c r="C168" s="83" t="s">
        <v>152</v>
      </c>
      <c r="D168" s="83"/>
      <c r="E168" s="83"/>
      <c r="F168" s="83"/>
      <c r="G168" s="83"/>
      <c r="H168" s="83"/>
      <c r="I168" s="84">
        <v>573</v>
      </c>
      <c r="J168" s="128">
        <f>IF(S82&lt;S167,S167-S168,0)</f>
        <v>0</v>
      </c>
      <c r="K168" s="128"/>
      <c r="L168" s="128"/>
      <c r="M168" s="128"/>
      <c r="N168" s="83" t="s">
        <v>153</v>
      </c>
      <c r="O168" s="83"/>
      <c r="P168" s="83"/>
      <c r="Q168" s="83"/>
      <c r="R168" s="84">
        <v>598</v>
      </c>
      <c r="S168" s="129">
        <f>IF(S167&gt;S82,S82,S167)</f>
        <v>0</v>
      </c>
      <c r="T168" s="47" t="s">
        <v>25</v>
      </c>
    </row>
    <row r="169" spans="1:20" ht="13.5" thickBot="1" x14ac:dyDescent="0.3">
      <c r="A169" s="5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</row>
    <row r="170" spans="1:20" ht="18.75" x14ac:dyDescent="0.25">
      <c r="A170" s="5"/>
      <c r="B170" s="33" t="s">
        <v>154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130"/>
    </row>
    <row r="171" spans="1:20" ht="12.75" customHeight="1" x14ac:dyDescent="0.25">
      <c r="A171" s="5"/>
      <c r="B171" s="42">
        <v>113</v>
      </c>
      <c r="C171" s="43" t="s">
        <v>155</v>
      </c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4">
        <v>39</v>
      </c>
      <c r="S171" s="131"/>
      <c r="T171" s="122" t="s">
        <v>18</v>
      </c>
    </row>
    <row r="172" spans="1:20" ht="12.75" customHeight="1" x14ac:dyDescent="0.25">
      <c r="A172" s="5"/>
      <c r="B172" s="42">
        <v>114</v>
      </c>
      <c r="C172" s="43" t="s">
        <v>156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4">
        <v>554</v>
      </c>
      <c r="S172" s="131"/>
      <c r="T172" s="122" t="s">
        <v>18</v>
      </c>
    </row>
    <row r="173" spans="1:20" ht="12.75" customHeight="1" x14ac:dyDescent="0.25">
      <c r="A173" s="5"/>
      <c r="B173" s="42">
        <v>115</v>
      </c>
      <c r="C173" s="43" t="s">
        <v>157</v>
      </c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4">
        <v>736</v>
      </c>
      <c r="S173" s="131"/>
      <c r="T173" s="122" t="s">
        <v>25</v>
      </c>
    </row>
    <row r="174" spans="1:20" ht="12.75" customHeight="1" x14ac:dyDescent="0.25">
      <c r="A174" s="5"/>
      <c r="B174" s="42">
        <v>116</v>
      </c>
      <c r="C174" s="43" t="s">
        <v>158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4">
        <v>597</v>
      </c>
      <c r="S174" s="131"/>
      <c r="T174" s="122" t="s">
        <v>18</v>
      </c>
    </row>
    <row r="175" spans="1:20" ht="27" customHeight="1" thickBot="1" x14ac:dyDescent="0.3">
      <c r="A175" s="5"/>
      <c r="B175" s="69">
        <v>117</v>
      </c>
      <c r="C175" s="70" t="s">
        <v>159</v>
      </c>
      <c r="D175" s="70"/>
      <c r="E175" s="70"/>
      <c r="F175" s="70"/>
      <c r="G175" s="70"/>
      <c r="H175" s="70"/>
      <c r="I175" s="71">
        <v>555</v>
      </c>
      <c r="J175" s="132"/>
      <c r="K175" s="132"/>
      <c r="L175" s="132"/>
      <c r="M175" s="133" t="s">
        <v>18</v>
      </c>
      <c r="N175" s="134" t="s">
        <v>160</v>
      </c>
      <c r="O175" s="134"/>
      <c r="P175" s="134"/>
      <c r="Q175" s="134"/>
      <c r="R175" s="71">
        <v>596</v>
      </c>
      <c r="S175" s="135">
        <f>+S171+S172-S173+S174+J175</f>
        <v>0</v>
      </c>
      <c r="T175" s="61" t="s">
        <v>18</v>
      </c>
    </row>
    <row r="176" spans="1:20" ht="13.5" thickBot="1" x14ac:dyDescent="0.3">
      <c r="A176" s="5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</row>
    <row r="177" spans="1:20" ht="18.75" x14ac:dyDescent="0.25">
      <c r="A177" s="5"/>
      <c r="B177" s="33" t="s">
        <v>161</v>
      </c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5"/>
    </row>
    <row r="178" spans="1:20" x14ac:dyDescent="0.25">
      <c r="A178" s="5"/>
      <c r="B178" s="42">
        <v>118</v>
      </c>
      <c r="C178" s="43" t="s">
        <v>162</v>
      </c>
      <c r="D178" s="43"/>
      <c r="E178" s="43"/>
      <c r="F178" s="43"/>
      <c r="G178" s="44">
        <v>725</v>
      </c>
      <c r="H178" s="48"/>
      <c r="I178" s="43" t="s">
        <v>163</v>
      </c>
      <c r="J178" s="43"/>
      <c r="K178" s="43"/>
      <c r="L178" s="44">
        <v>737</v>
      </c>
      <c r="M178" s="136"/>
      <c r="N178" s="137"/>
      <c r="O178" s="138"/>
      <c r="P178" s="43" t="s">
        <v>164</v>
      </c>
      <c r="Q178" s="43"/>
      <c r="R178" s="44">
        <v>727</v>
      </c>
      <c r="S178" s="102">
        <f>+H178+M178</f>
        <v>0</v>
      </c>
      <c r="T178" s="47" t="s">
        <v>25</v>
      </c>
    </row>
    <row r="179" spans="1:20" x14ac:dyDescent="0.25">
      <c r="A179" s="5"/>
      <c r="B179" s="42">
        <v>119</v>
      </c>
      <c r="C179" s="43" t="s">
        <v>165</v>
      </c>
      <c r="D179" s="43"/>
      <c r="E179" s="43"/>
      <c r="F179" s="43"/>
      <c r="G179" s="44">
        <v>704</v>
      </c>
      <c r="H179" s="48"/>
      <c r="I179" s="43" t="s">
        <v>163</v>
      </c>
      <c r="J179" s="43"/>
      <c r="K179" s="43"/>
      <c r="L179" s="44">
        <v>705</v>
      </c>
      <c r="M179" s="136"/>
      <c r="N179" s="137"/>
      <c r="O179" s="138"/>
      <c r="P179" s="43" t="s">
        <v>164</v>
      </c>
      <c r="Q179" s="43"/>
      <c r="R179" s="44">
        <v>706</v>
      </c>
      <c r="S179" s="102">
        <f t="shared" ref="S179:S183" si="0">+H179+M179</f>
        <v>0</v>
      </c>
      <c r="T179" s="47" t="s">
        <v>25</v>
      </c>
    </row>
    <row r="180" spans="1:20" x14ac:dyDescent="0.25">
      <c r="A180" s="5"/>
      <c r="B180" s="42">
        <v>120</v>
      </c>
      <c r="C180" s="43" t="s">
        <v>166</v>
      </c>
      <c r="D180" s="43"/>
      <c r="E180" s="43"/>
      <c r="F180" s="43"/>
      <c r="G180" s="44">
        <v>160</v>
      </c>
      <c r="H180" s="48"/>
      <c r="I180" s="43" t="s">
        <v>163</v>
      </c>
      <c r="J180" s="43"/>
      <c r="K180" s="43"/>
      <c r="L180" s="44">
        <v>161</v>
      </c>
      <c r="M180" s="136"/>
      <c r="N180" s="137"/>
      <c r="O180" s="138"/>
      <c r="P180" s="43" t="s">
        <v>164</v>
      </c>
      <c r="Q180" s="43"/>
      <c r="R180" s="44">
        <v>570</v>
      </c>
      <c r="S180" s="102">
        <f t="shared" si="0"/>
        <v>0</v>
      </c>
      <c r="T180" s="47" t="s">
        <v>25</v>
      </c>
    </row>
    <row r="181" spans="1:20" x14ac:dyDescent="0.25">
      <c r="A181" s="5"/>
      <c r="B181" s="42">
        <v>121</v>
      </c>
      <c r="C181" s="43" t="s">
        <v>167</v>
      </c>
      <c r="D181" s="43"/>
      <c r="E181" s="43"/>
      <c r="F181" s="43"/>
      <c r="G181" s="44">
        <v>126</v>
      </c>
      <c r="H181" s="48"/>
      <c r="I181" s="43" t="s">
        <v>163</v>
      </c>
      <c r="J181" s="43"/>
      <c r="K181" s="43"/>
      <c r="L181" s="44">
        <v>128</v>
      </c>
      <c r="M181" s="136"/>
      <c r="N181" s="137"/>
      <c r="O181" s="138"/>
      <c r="P181" s="43" t="s">
        <v>164</v>
      </c>
      <c r="Q181" s="43"/>
      <c r="R181" s="44">
        <v>571</v>
      </c>
      <c r="S181" s="102">
        <f t="shared" si="0"/>
        <v>0</v>
      </c>
      <c r="T181" s="47" t="s">
        <v>25</v>
      </c>
    </row>
    <row r="182" spans="1:20" x14ac:dyDescent="0.25">
      <c r="A182" s="5"/>
      <c r="B182" s="42">
        <v>122</v>
      </c>
      <c r="C182" s="43" t="s">
        <v>201</v>
      </c>
      <c r="D182" s="43"/>
      <c r="E182" s="43"/>
      <c r="F182" s="43"/>
      <c r="G182" s="44">
        <v>572</v>
      </c>
      <c r="H182" s="48"/>
      <c r="I182" s="43" t="s">
        <v>163</v>
      </c>
      <c r="J182" s="43"/>
      <c r="K182" s="43"/>
      <c r="L182" s="44">
        <v>568</v>
      </c>
      <c r="M182" s="139"/>
      <c r="N182" s="140"/>
      <c r="O182" s="141"/>
      <c r="P182" s="43" t="s">
        <v>164</v>
      </c>
      <c r="Q182" s="43"/>
      <c r="R182" s="44">
        <v>590</v>
      </c>
      <c r="S182" s="102">
        <f t="shared" si="0"/>
        <v>0</v>
      </c>
      <c r="T182" s="47" t="s">
        <v>25</v>
      </c>
    </row>
    <row r="183" spans="1:20" ht="13.5" thickBot="1" x14ac:dyDescent="0.3">
      <c r="A183" s="5"/>
      <c r="B183" s="142">
        <v>123</v>
      </c>
      <c r="C183" s="83" t="s">
        <v>202</v>
      </c>
      <c r="D183" s="83"/>
      <c r="E183" s="83"/>
      <c r="F183" s="83"/>
      <c r="G183" s="84">
        <v>768</v>
      </c>
      <c r="H183" s="143"/>
      <c r="I183" s="83" t="s">
        <v>163</v>
      </c>
      <c r="J183" s="83"/>
      <c r="K183" s="83"/>
      <c r="L183" s="84">
        <v>769</v>
      </c>
      <c r="M183" s="144"/>
      <c r="N183" s="145"/>
      <c r="O183" s="146"/>
      <c r="P183" s="83" t="s">
        <v>164</v>
      </c>
      <c r="Q183" s="83"/>
      <c r="R183" s="84">
        <v>770</v>
      </c>
      <c r="S183" s="102">
        <f t="shared" si="0"/>
        <v>0</v>
      </c>
      <c r="T183" s="90" t="s">
        <v>25</v>
      </c>
    </row>
    <row r="184" spans="1:20" x14ac:dyDescent="0.25">
      <c r="A184" s="5"/>
      <c r="B184" s="147"/>
      <c r="C184" s="148"/>
      <c r="D184" s="148"/>
      <c r="E184" s="148"/>
      <c r="F184" s="148"/>
      <c r="G184" s="147"/>
      <c r="H184" s="149"/>
      <c r="I184" s="148"/>
      <c r="J184" s="148"/>
      <c r="K184" s="148"/>
      <c r="L184" s="147"/>
      <c r="M184" s="149"/>
      <c r="N184" s="149"/>
      <c r="O184" s="149"/>
      <c r="P184" s="148"/>
      <c r="Q184" s="148"/>
      <c r="R184" s="147"/>
      <c r="S184" s="150">
        <f>+S124+S134+S160+S168+S175-S178-S179-S180-S181-S182-S183</f>
        <v>0</v>
      </c>
      <c r="T184" s="147"/>
    </row>
    <row r="185" spans="1:20" ht="13.5" thickBot="1" x14ac:dyDescent="0.3">
      <c r="A185" s="5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151">
        <f>+S118+S184</f>
        <v>1501521</v>
      </c>
      <c r="T185" s="32"/>
    </row>
    <row r="186" spans="1:20" ht="13.5" thickBot="1" x14ac:dyDescent="0.3">
      <c r="A186" s="5"/>
      <c r="B186" s="112">
        <v>124</v>
      </c>
      <c r="C186" s="113" t="s">
        <v>168</v>
      </c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4">
        <v>547</v>
      </c>
      <c r="S186" s="152">
        <f>IF(S184=0,0,IF(S185&gt;0,S185,-(S185)))</f>
        <v>0</v>
      </c>
      <c r="T186" s="116" t="s">
        <v>38</v>
      </c>
    </row>
    <row r="187" spans="1:20" ht="13.5" thickBot="1" x14ac:dyDescent="0.3">
      <c r="A187" s="5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</row>
    <row r="188" spans="1:20" ht="18.75" x14ac:dyDescent="0.25">
      <c r="A188" s="5"/>
      <c r="B188" s="33" t="s">
        <v>169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5"/>
    </row>
    <row r="189" spans="1:20" x14ac:dyDescent="0.25">
      <c r="A189" s="5"/>
      <c r="B189" s="42">
        <v>125</v>
      </c>
      <c r="C189" s="43" t="s">
        <v>170</v>
      </c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4">
        <v>728</v>
      </c>
      <c r="S189" s="46"/>
      <c r="T189" s="47"/>
    </row>
    <row r="190" spans="1:20" x14ac:dyDescent="0.25">
      <c r="A190" s="5"/>
      <c r="B190" s="42">
        <v>126</v>
      </c>
      <c r="C190" s="43" t="s">
        <v>171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4">
        <v>707</v>
      </c>
      <c r="S190" s="46"/>
      <c r="T190" s="47"/>
    </row>
    <row r="191" spans="1:20" x14ac:dyDescent="0.25">
      <c r="A191" s="5"/>
      <c r="B191" s="42">
        <v>127</v>
      </c>
      <c r="C191" s="43" t="s">
        <v>172</v>
      </c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4">
        <v>73</v>
      </c>
      <c r="S191" s="46"/>
      <c r="T191" s="47"/>
    </row>
    <row r="192" spans="1:20" x14ac:dyDescent="0.25">
      <c r="A192" s="5"/>
      <c r="B192" s="42">
        <v>128</v>
      </c>
      <c r="C192" s="43" t="s">
        <v>173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4">
        <v>130</v>
      </c>
      <c r="S192" s="46"/>
      <c r="T192" s="47"/>
    </row>
    <row r="193" spans="1:20" x14ac:dyDescent="0.25">
      <c r="A193" s="5"/>
      <c r="B193" s="42">
        <v>129</v>
      </c>
      <c r="C193" s="43" t="s">
        <v>174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4">
        <v>591</v>
      </c>
      <c r="S193" s="46"/>
      <c r="T193" s="47"/>
    </row>
    <row r="194" spans="1:20" ht="13.5" thickBot="1" x14ac:dyDescent="0.3">
      <c r="A194" s="5"/>
      <c r="B194" s="82">
        <v>130</v>
      </c>
      <c r="C194" s="83" t="s">
        <v>209</v>
      </c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4">
        <v>771</v>
      </c>
      <c r="S194" s="95"/>
      <c r="T194" s="90"/>
    </row>
    <row r="195" spans="1:20" ht="13.5" thickBot="1" x14ac:dyDescent="0.3">
      <c r="A195" s="5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</row>
    <row r="196" spans="1:20" x14ac:dyDescent="0.25">
      <c r="A196" s="5"/>
      <c r="B196" s="91">
        <v>131</v>
      </c>
      <c r="C196" s="92" t="s">
        <v>208</v>
      </c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26">
        <v>91</v>
      </c>
      <c r="S196" s="153">
        <f>IF(S186&lt;0,0,IF(S186=0,S118,S186))</f>
        <v>1501521</v>
      </c>
      <c r="T196" s="94" t="s">
        <v>38</v>
      </c>
    </row>
    <row r="197" spans="1:20" x14ac:dyDescent="0.25">
      <c r="A197" s="5"/>
      <c r="B197" s="42">
        <v>132</v>
      </c>
      <c r="C197" s="43" t="s">
        <v>175</v>
      </c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4">
        <v>92</v>
      </c>
      <c r="S197" s="102"/>
      <c r="T197" s="47" t="s">
        <v>18</v>
      </c>
    </row>
    <row r="198" spans="1:20" x14ac:dyDescent="0.25">
      <c r="A198" s="5"/>
      <c r="B198" s="42">
        <v>133</v>
      </c>
      <c r="C198" s="43" t="s">
        <v>176</v>
      </c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4">
        <v>93</v>
      </c>
      <c r="S198" s="102"/>
      <c r="T198" s="47" t="s">
        <v>18</v>
      </c>
    </row>
    <row r="199" spans="1:20" x14ac:dyDescent="0.25">
      <c r="A199" s="5"/>
      <c r="B199" s="103"/>
      <c r="C199" s="154" t="s">
        <v>203</v>
      </c>
      <c r="D199" s="52" t="s">
        <v>204</v>
      </c>
      <c r="E199" s="54"/>
      <c r="F199" s="44">
        <v>922</v>
      </c>
      <c r="G199" s="52"/>
      <c r="H199" s="54"/>
      <c r="I199" s="52" t="s">
        <v>206</v>
      </c>
      <c r="J199" s="54"/>
      <c r="K199" s="44">
        <v>915</v>
      </c>
      <c r="L199" s="155"/>
      <c r="M199" s="52" t="s">
        <v>207</v>
      </c>
      <c r="N199" s="54"/>
      <c r="O199" s="44">
        <v>60</v>
      </c>
      <c r="P199" s="52"/>
      <c r="Q199" s="54"/>
      <c r="R199" s="156"/>
      <c r="S199" s="157"/>
      <c r="T199" s="158"/>
    </row>
    <row r="200" spans="1:20" ht="16.5" customHeight="1" x14ac:dyDescent="0.25">
      <c r="A200" s="5"/>
      <c r="B200" s="107"/>
      <c r="C200" s="159"/>
      <c r="D200" s="160" t="s">
        <v>205</v>
      </c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2"/>
      <c r="R200" s="55">
        <v>795</v>
      </c>
      <c r="S200" s="102"/>
      <c r="T200" s="122" t="s">
        <v>25</v>
      </c>
    </row>
    <row r="201" spans="1:20" ht="23.25" customHeight="1" thickBot="1" x14ac:dyDescent="0.3">
      <c r="A201" s="5"/>
      <c r="B201" s="69">
        <v>134</v>
      </c>
      <c r="C201" s="70" t="s">
        <v>177</v>
      </c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1">
        <v>94</v>
      </c>
      <c r="S201" s="89">
        <f>IF(AND(S197=0,S198=0),0,S196+S197+S198-S200)</f>
        <v>0</v>
      </c>
      <c r="T201" s="90" t="s">
        <v>38</v>
      </c>
    </row>
    <row r="202" spans="1:2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x14ac:dyDescent="0.25">
      <c r="A203" s="5"/>
      <c r="B203" s="163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</sheetData>
  <mergeCells count="339">
    <mergeCell ref="B170:T170"/>
    <mergeCell ref="C165:Q165"/>
    <mergeCell ref="C166:Q166"/>
    <mergeCell ref="C167:Q167"/>
    <mergeCell ref="C168:H168"/>
    <mergeCell ref="C182:F182"/>
    <mergeCell ref="I182:K182"/>
    <mergeCell ref="M182:O182"/>
    <mergeCell ref="P182:Q182"/>
    <mergeCell ref="C171:Q171"/>
    <mergeCell ref="C172:Q172"/>
    <mergeCell ref="C173:Q173"/>
    <mergeCell ref="C174:Q174"/>
    <mergeCell ref="P180:Q180"/>
    <mergeCell ref="C175:H175"/>
    <mergeCell ref="J175:L175"/>
    <mergeCell ref="N175:Q175"/>
    <mergeCell ref="B177:S177"/>
    <mergeCell ref="C178:F178"/>
    <mergeCell ref="I178:K178"/>
    <mergeCell ref="M178:O178"/>
    <mergeCell ref="P178:Q178"/>
    <mergeCell ref="J168:M168"/>
    <mergeCell ref="N168:Q168"/>
    <mergeCell ref="C86:E86"/>
    <mergeCell ref="G86:H86"/>
    <mergeCell ref="J86:K86"/>
    <mergeCell ref="N86:O86"/>
    <mergeCell ref="P86:Q86"/>
    <mergeCell ref="C93:Q93"/>
    <mergeCell ref="C87:E87"/>
    <mergeCell ref="G87:H87"/>
    <mergeCell ref="I87:Q87"/>
    <mergeCell ref="C88:E88"/>
    <mergeCell ref="G88:H88"/>
    <mergeCell ref="I88:Q88"/>
    <mergeCell ref="C89:E89"/>
    <mergeCell ref="G89:H89"/>
    <mergeCell ref="I89:Q89"/>
    <mergeCell ref="C90:E90"/>
    <mergeCell ref="G90:H90"/>
    <mergeCell ref="I90:Q90"/>
    <mergeCell ref="B83:Q83"/>
    <mergeCell ref="R83:T83"/>
    <mergeCell ref="C84:E84"/>
    <mergeCell ref="G84:H84"/>
    <mergeCell ref="J84:K84"/>
    <mergeCell ref="N84:O84"/>
    <mergeCell ref="P84:Q84"/>
    <mergeCell ref="B85:Q85"/>
    <mergeCell ref="R85:T85"/>
    <mergeCell ref="I2:M2"/>
    <mergeCell ref="J3:M4"/>
    <mergeCell ref="I3:I4"/>
    <mergeCell ref="Q2:S2"/>
    <mergeCell ref="R3:S4"/>
    <mergeCell ref="Q3:Q4"/>
    <mergeCell ref="C2:E2"/>
    <mergeCell ref="C3:C4"/>
    <mergeCell ref="C194:Q194"/>
    <mergeCell ref="C181:F181"/>
    <mergeCell ref="I181:K181"/>
    <mergeCell ref="M181:O181"/>
    <mergeCell ref="P181:Q181"/>
    <mergeCell ref="C183:F183"/>
    <mergeCell ref="I183:K183"/>
    <mergeCell ref="M183:O183"/>
    <mergeCell ref="P183:Q183"/>
    <mergeCell ref="C179:F179"/>
    <mergeCell ref="I179:K179"/>
    <mergeCell ref="M179:O179"/>
    <mergeCell ref="P179:Q179"/>
    <mergeCell ref="C180:F180"/>
    <mergeCell ref="I180:K180"/>
    <mergeCell ref="M180:O180"/>
    <mergeCell ref="C196:Q196"/>
    <mergeCell ref="C197:Q197"/>
    <mergeCell ref="C198:Q198"/>
    <mergeCell ref="C201:Q201"/>
    <mergeCell ref="C186:Q186"/>
    <mergeCell ref="B188:S188"/>
    <mergeCell ref="C189:Q189"/>
    <mergeCell ref="C190:Q190"/>
    <mergeCell ref="C191:Q191"/>
    <mergeCell ref="C192:Q192"/>
    <mergeCell ref="B199:B200"/>
    <mergeCell ref="C199:C200"/>
    <mergeCell ref="D199:E199"/>
    <mergeCell ref="G199:H199"/>
    <mergeCell ref="D200:Q200"/>
    <mergeCell ref="I199:J199"/>
    <mergeCell ref="M199:N199"/>
    <mergeCell ref="P199:Q199"/>
    <mergeCell ref="C193:Q193"/>
    <mergeCell ref="R199:T199"/>
    <mergeCell ref="C160:H160"/>
    <mergeCell ref="J160:M160"/>
    <mergeCell ref="N160:Q160"/>
    <mergeCell ref="B162:S162"/>
    <mergeCell ref="B163:T163"/>
    <mergeCell ref="C164:Q164"/>
    <mergeCell ref="C153:Q153"/>
    <mergeCell ref="C154:Q154"/>
    <mergeCell ref="C155:Q155"/>
    <mergeCell ref="C156:Q156"/>
    <mergeCell ref="C157:Q157"/>
    <mergeCell ref="C158:Q158"/>
    <mergeCell ref="C150:L150"/>
    <mergeCell ref="N150:P150"/>
    <mergeCell ref="C151:L151"/>
    <mergeCell ref="N151:P151"/>
    <mergeCell ref="C152:L152"/>
    <mergeCell ref="N152:P152"/>
    <mergeCell ref="B147:L147"/>
    <mergeCell ref="M147:Q147"/>
    <mergeCell ref="R147:T147"/>
    <mergeCell ref="C148:L148"/>
    <mergeCell ref="N148:P148"/>
    <mergeCell ref="C149:L149"/>
    <mergeCell ref="N149:P149"/>
    <mergeCell ref="C141:Q141"/>
    <mergeCell ref="C142:Q142"/>
    <mergeCell ref="C143:Q143"/>
    <mergeCell ref="C144:Q144"/>
    <mergeCell ref="C145:Q145"/>
    <mergeCell ref="C146:Q146"/>
    <mergeCell ref="B136:S136"/>
    <mergeCell ref="B137:Q137"/>
    <mergeCell ref="R137:T137"/>
    <mergeCell ref="C138:Q138"/>
    <mergeCell ref="C139:Q139"/>
    <mergeCell ref="C140:Q140"/>
    <mergeCell ref="C131:Q131"/>
    <mergeCell ref="C132:Q132"/>
    <mergeCell ref="C133:Q133"/>
    <mergeCell ref="C134:H134"/>
    <mergeCell ref="J134:L134"/>
    <mergeCell ref="M134:Q134"/>
    <mergeCell ref="C124:Q124"/>
    <mergeCell ref="B126:S126"/>
    <mergeCell ref="C127:Q127"/>
    <mergeCell ref="C128:Q128"/>
    <mergeCell ref="C129:Q129"/>
    <mergeCell ref="C130:Q130"/>
    <mergeCell ref="C118:Q118"/>
    <mergeCell ref="B120:S120"/>
    <mergeCell ref="B121:Q121"/>
    <mergeCell ref="R121:T121"/>
    <mergeCell ref="C122:Q122"/>
    <mergeCell ref="C123:Q123"/>
    <mergeCell ref="J113:L113"/>
    <mergeCell ref="N113:O113"/>
    <mergeCell ref="P113:Q113"/>
    <mergeCell ref="C114:Q114"/>
    <mergeCell ref="C116:Q116"/>
    <mergeCell ref="B112:B113"/>
    <mergeCell ref="C115:Q115"/>
    <mergeCell ref="C110:F110"/>
    <mergeCell ref="J110:L110"/>
    <mergeCell ref="P110:Q110"/>
    <mergeCell ref="C111:Q111"/>
    <mergeCell ref="G112:H112"/>
    <mergeCell ref="I112:L112"/>
    <mergeCell ref="M112:O112"/>
    <mergeCell ref="P112:T112"/>
    <mergeCell ref="C112:F113"/>
    <mergeCell ref="D108:E108"/>
    <mergeCell ref="J108:L108"/>
    <mergeCell ref="P108:Q108"/>
    <mergeCell ref="C109:F109"/>
    <mergeCell ref="J109:L109"/>
    <mergeCell ref="P109:Q109"/>
    <mergeCell ref="B106:S106"/>
    <mergeCell ref="D107:F107"/>
    <mergeCell ref="G107:H107"/>
    <mergeCell ref="I107:L107"/>
    <mergeCell ref="M107:N107"/>
    <mergeCell ref="O107:Q107"/>
    <mergeCell ref="R107:T107"/>
    <mergeCell ref="C100:Q100"/>
    <mergeCell ref="C101:Q101"/>
    <mergeCell ref="C102:Q102"/>
    <mergeCell ref="C103:Q103"/>
    <mergeCell ref="C104:Q104"/>
    <mergeCell ref="C105:Q105"/>
    <mergeCell ref="N98:O98"/>
    <mergeCell ref="P98:Q99"/>
    <mergeCell ref="R98:R99"/>
    <mergeCell ref="S98:S99"/>
    <mergeCell ref="T98:T99"/>
    <mergeCell ref="J99:L99"/>
    <mergeCell ref="N99:O99"/>
    <mergeCell ref="C92:Q92"/>
    <mergeCell ref="B95:S95"/>
    <mergeCell ref="B96:S96"/>
    <mergeCell ref="C97:Q97"/>
    <mergeCell ref="B98:B99"/>
    <mergeCell ref="C98:F99"/>
    <mergeCell ref="G98:H99"/>
    <mergeCell ref="I98:I99"/>
    <mergeCell ref="J98:L98"/>
    <mergeCell ref="M98:M99"/>
    <mergeCell ref="B81:Q81"/>
    <mergeCell ref="R81:T81"/>
    <mergeCell ref="C82:E82"/>
    <mergeCell ref="G82:H82"/>
    <mergeCell ref="J82:K82"/>
    <mergeCell ref="N82:O82"/>
    <mergeCell ref="P82:Q82"/>
    <mergeCell ref="T74:T75"/>
    <mergeCell ref="P75:Q75"/>
    <mergeCell ref="C76:Q76"/>
    <mergeCell ref="C77:Q77"/>
    <mergeCell ref="C78:Q78"/>
    <mergeCell ref="C79:Q79"/>
    <mergeCell ref="S72:S73"/>
    <mergeCell ref="T72:T73"/>
    <mergeCell ref="P73:Q73"/>
    <mergeCell ref="B74:B75"/>
    <mergeCell ref="C74:I75"/>
    <mergeCell ref="J74:J75"/>
    <mergeCell ref="K74:M75"/>
    <mergeCell ref="P74:Q74"/>
    <mergeCell ref="R74:R75"/>
    <mergeCell ref="S74:S75"/>
    <mergeCell ref="B72:B73"/>
    <mergeCell ref="C72:I73"/>
    <mergeCell ref="J72:J73"/>
    <mergeCell ref="K72:M73"/>
    <mergeCell ref="P72:Q72"/>
    <mergeCell ref="R72:R73"/>
    <mergeCell ref="C69:Q69"/>
    <mergeCell ref="B70:S70"/>
    <mergeCell ref="B71:I71"/>
    <mergeCell ref="J71:M71"/>
    <mergeCell ref="N71:Q71"/>
    <mergeCell ref="R71:T71"/>
    <mergeCell ref="C62:Q62"/>
    <mergeCell ref="C63:Q63"/>
    <mergeCell ref="C64:Q64"/>
    <mergeCell ref="C65:Q65"/>
    <mergeCell ref="C66:Q66"/>
    <mergeCell ref="C67:Q67"/>
    <mergeCell ref="C68:Q68"/>
    <mergeCell ref="C58:L58"/>
    <mergeCell ref="N58:Q58"/>
    <mergeCell ref="B59:S59"/>
    <mergeCell ref="C60:L60"/>
    <mergeCell ref="N60:Q60"/>
    <mergeCell ref="C61:L61"/>
    <mergeCell ref="N61:Q61"/>
    <mergeCell ref="C55:L55"/>
    <mergeCell ref="N55:Q55"/>
    <mergeCell ref="C56:L56"/>
    <mergeCell ref="N56:Q56"/>
    <mergeCell ref="C57:L57"/>
    <mergeCell ref="N57:Q57"/>
    <mergeCell ref="B52:L52"/>
    <mergeCell ref="M52:Q52"/>
    <mergeCell ref="R52:T52"/>
    <mergeCell ref="C53:L53"/>
    <mergeCell ref="N53:Q53"/>
    <mergeCell ref="C54:L54"/>
    <mergeCell ref="N54:Q54"/>
    <mergeCell ref="C48:L48"/>
    <mergeCell ref="N48:Q48"/>
    <mergeCell ref="C49:L49"/>
    <mergeCell ref="N49:Q49"/>
    <mergeCell ref="B50:S50"/>
    <mergeCell ref="B51:S51"/>
    <mergeCell ref="B45:S45"/>
    <mergeCell ref="B46:L46"/>
    <mergeCell ref="M46:Q46"/>
    <mergeCell ref="R46:T46"/>
    <mergeCell ref="C47:L47"/>
    <mergeCell ref="N47:Q47"/>
    <mergeCell ref="B42:S42"/>
    <mergeCell ref="B43:L43"/>
    <mergeCell ref="M43:Q43"/>
    <mergeCell ref="R43:T43"/>
    <mergeCell ref="C44:L44"/>
    <mergeCell ref="N44:Q44"/>
    <mergeCell ref="C36:Q36"/>
    <mergeCell ref="C37:E37"/>
    <mergeCell ref="K37:M37"/>
    <mergeCell ref="P37:Q37"/>
    <mergeCell ref="C39:Q39"/>
    <mergeCell ref="B41:S41"/>
    <mergeCell ref="C32:L32"/>
    <mergeCell ref="N32:Q32"/>
    <mergeCell ref="C33:L33"/>
    <mergeCell ref="N33:Q33"/>
    <mergeCell ref="C34:Q34"/>
    <mergeCell ref="C35:Q35"/>
    <mergeCell ref="C38:Q38"/>
    <mergeCell ref="C29:L29"/>
    <mergeCell ref="N29:Q29"/>
    <mergeCell ref="C30:L30"/>
    <mergeCell ref="N30:Q30"/>
    <mergeCell ref="C31:L31"/>
    <mergeCell ref="N31:Q31"/>
    <mergeCell ref="C26:L26"/>
    <mergeCell ref="N26:Q26"/>
    <mergeCell ref="C27:L27"/>
    <mergeCell ref="N27:Q27"/>
    <mergeCell ref="C28:L28"/>
    <mergeCell ref="N28:Q28"/>
    <mergeCell ref="C23:L23"/>
    <mergeCell ref="N23:Q23"/>
    <mergeCell ref="C24:L24"/>
    <mergeCell ref="N24:Q24"/>
    <mergeCell ref="C25:L25"/>
    <mergeCell ref="N25:Q25"/>
    <mergeCell ref="C19:L19"/>
    <mergeCell ref="N19:Q19"/>
    <mergeCell ref="C20:L20"/>
    <mergeCell ref="N20:Q20"/>
    <mergeCell ref="C21:Q21"/>
    <mergeCell ref="B22:L22"/>
    <mergeCell ref="M22:Q22"/>
    <mergeCell ref="C18:L18"/>
    <mergeCell ref="N18:Q18"/>
    <mergeCell ref="B12:S12"/>
    <mergeCell ref="B13:S13"/>
    <mergeCell ref="B14:S14"/>
    <mergeCell ref="B15:L15"/>
    <mergeCell ref="M15:Q15"/>
    <mergeCell ref="R15:T15"/>
    <mergeCell ref="R22:S22"/>
    <mergeCell ref="C8:H8"/>
    <mergeCell ref="J8:N8"/>
    <mergeCell ref="P8:T8"/>
    <mergeCell ref="B9:H9"/>
    <mergeCell ref="I9:N9"/>
    <mergeCell ref="O9:T9"/>
    <mergeCell ref="C16:L16"/>
    <mergeCell ref="N16:Q16"/>
    <mergeCell ref="C17:L17"/>
    <mergeCell ref="N17:Q17"/>
  </mergeCells>
  <phoneticPr fontId="13" type="noConversion"/>
  <hyperlinks>
    <hyperlink ref="V6" r:id="rId1" xr:uid="{5F484BE7-2FD4-4713-BED5-6758EA80151A}"/>
  </hyperlinks>
  <printOptions verticalCentered="1"/>
  <pageMargins left="0.35433070866141736" right="0.23622047244094491" top="0.31496062992125984" bottom="0.78740157480314965" header="0.27559055118110237" footer="0.31496062992125984"/>
  <pageSetup scale="55" fitToHeight="0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F29</vt:lpstr>
      <vt:lpstr>'F29'!Área_de_impresión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Reyes</dc:creator>
  <cp:lastModifiedBy>Gustavo Reyes Landaeta</cp:lastModifiedBy>
  <cp:lastPrinted>2018-06-29T01:28:47Z</cp:lastPrinted>
  <dcterms:created xsi:type="dcterms:W3CDTF">2017-09-01T15:40:20Z</dcterms:created>
  <dcterms:modified xsi:type="dcterms:W3CDTF">2021-05-07T23:17:13Z</dcterms:modified>
</cp:coreProperties>
</file>